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01064-06\Desktop\"/>
    </mc:Choice>
  </mc:AlternateContent>
  <bookViews>
    <workbookView xWindow="0" yWindow="0" windowWidth="21600" windowHeight="9735" activeTab="1"/>
  </bookViews>
  <sheets>
    <sheet name="Datos Estudiantes" sheetId="4" r:id="rId1"/>
    <sheet name="Planilla Notas" sheetId="3" r:id="rId2"/>
    <sheet name="Informe estudiante" sheetId="5" r:id="rId3"/>
  </sheets>
  <definedNames>
    <definedName name="datosestudiantes" comment="este rango contiene la base de datos de los estudiantes con cada uno de sus datos">'Datos Estudiantes'!$1:$1048576</definedName>
    <definedName name="planillanotas">'Planilla Notas'!$1:$1048576</definedName>
  </definedNames>
  <calcPr calcId="152511"/>
</workbook>
</file>

<file path=xl/calcChain.xml><?xml version="1.0" encoding="utf-8"?>
<calcChain xmlns="http://schemas.openxmlformats.org/spreadsheetml/2006/main">
  <c r="C14" i="3" l="1"/>
  <c r="K15" i="3"/>
  <c r="K16" i="3"/>
  <c r="K17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S14" i="3"/>
  <c r="T14" i="3" s="1"/>
  <c r="U14" i="3"/>
  <c r="V14" i="3" s="1"/>
  <c r="X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14" i="3"/>
  <c r="C15" i="3"/>
  <c r="S15" i="3"/>
  <c r="S16" i="3"/>
  <c r="S17" i="3"/>
  <c r="S18" i="3"/>
  <c r="S19" i="3"/>
  <c r="S20" i="3"/>
  <c r="S21" i="3"/>
  <c r="S22" i="3"/>
  <c r="S23" i="3"/>
  <c r="S24" i="3"/>
  <c r="S25" i="3"/>
  <c r="S26" i="3"/>
  <c r="S27" i="3"/>
  <c r="S28" i="3"/>
  <c r="S29" i="3"/>
  <c r="S30" i="3"/>
  <c r="S31" i="3"/>
  <c r="S32" i="3"/>
  <c r="S33" i="3"/>
  <c r="R15" i="3"/>
  <c r="R16" i="3"/>
  <c r="R17" i="3"/>
  <c r="R18" i="3"/>
  <c r="R19" i="3"/>
  <c r="R20" i="3"/>
  <c r="R21" i="3"/>
  <c r="R22" i="3"/>
  <c r="R23" i="3"/>
  <c r="R24" i="3"/>
  <c r="R25" i="3"/>
  <c r="R26" i="3"/>
  <c r="R27" i="3"/>
  <c r="R28" i="3"/>
  <c r="R29" i="3"/>
  <c r="R30" i="3"/>
  <c r="R31" i="3"/>
  <c r="R32" i="3"/>
  <c r="R33" i="3"/>
  <c r="R14" i="3"/>
  <c r="Q15" i="3"/>
  <c r="Q16" i="3"/>
  <c r="Q17" i="3"/>
  <c r="Q18" i="3"/>
  <c r="Q19" i="3"/>
  <c r="Q20" i="3"/>
  <c r="Q21" i="3"/>
  <c r="Q22" i="3"/>
  <c r="Q23" i="3"/>
  <c r="Q24" i="3"/>
  <c r="Q25" i="3"/>
  <c r="Q26" i="3"/>
  <c r="Q27" i="3"/>
  <c r="Q28" i="3"/>
  <c r="Q29" i="3"/>
  <c r="Q30" i="3"/>
  <c r="Q31" i="3"/>
  <c r="Q32" i="3"/>
  <c r="Q33" i="3"/>
  <c r="Q14" i="3"/>
  <c r="P15" i="3"/>
  <c r="P16" i="3"/>
  <c r="P17" i="3"/>
  <c r="P18" i="3"/>
  <c r="P19" i="3"/>
  <c r="P20" i="3"/>
  <c r="P21" i="3"/>
  <c r="P22" i="3"/>
  <c r="P23" i="3"/>
  <c r="P24" i="3"/>
  <c r="P25" i="3"/>
  <c r="P26" i="3"/>
  <c r="P27" i="3"/>
  <c r="P28" i="3"/>
  <c r="P29" i="3"/>
  <c r="P30" i="3"/>
  <c r="P31" i="3"/>
  <c r="P32" i="3"/>
  <c r="P33" i="3"/>
  <c r="P14" i="3"/>
  <c r="O15" i="3"/>
  <c r="O16" i="3"/>
  <c r="O17" i="3"/>
  <c r="O18" i="3"/>
  <c r="O19" i="3"/>
  <c r="O20" i="3"/>
  <c r="O21" i="3"/>
  <c r="O22" i="3"/>
  <c r="O23" i="3"/>
  <c r="O24" i="3"/>
  <c r="O25" i="3"/>
  <c r="O26" i="3"/>
  <c r="O27" i="3"/>
  <c r="O28" i="3"/>
  <c r="O29" i="3"/>
  <c r="O30" i="3"/>
  <c r="O31" i="3"/>
  <c r="O32" i="3"/>
  <c r="O33" i="3"/>
  <c r="O14" i="3"/>
  <c r="N15" i="3"/>
  <c r="N16" i="3"/>
  <c r="N17" i="3"/>
  <c r="N18" i="3"/>
  <c r="N19" i="3"/>
  <c r="N20" i="3"/>
  <c r="N21" i="3"/>
  <c r="N22" i="3"/>
  <c r="N23" i="3"/>
  <c r="N24" i="3"/>
  <c r="N25" i="3"/>
  <c r="N26" i="3"/>
  <c r="N27" i="3"/>
  <c r="N28" i="3"/>
  <c r="N29" i="3"/>
  <c r="N30" i="3"/>
  <c r="N31" i="3"/>
  <c r="N32" i="3"/>
  <c r="N33" i="3"/>
  <c r="N14" i="3"/>
  <c r="M15" i="3"/>
  <c r="M16" i="3"/>
  <c r="M17" i="3"/>
  <c r="M18" i="3"/>
  <c r="M19" i="3"/>
  <c r="M20" i="3"/>
  <c r="M21" i="3"/>
  <c r="M22" i="3"/>
  <c r="M23" i="3"/>
  <c r="M24" i="3"/>
  <c r="M25" i="3"/>
  <c r="M26" i="3"/>
  <c r="M27" i="3"/>
  <c r="M28" i="3"/>
  <c r="M29" i="3"/>
  <c r="M30" i="3"/>
  <c r="M31" i="3"/>
  <c r="M32" i="3"/>
  <c r="M33" i="3"/>
  <c r="M14" i="3"/>
  <c r="L15" i="3"/>
  <c r="L16" i="3"/>
  <c r="L17" i="3"/>
  <c r="L18" i="3"/>
  <c r="L19" i="3"/>
  <c r="L20" i="3"/>
  <c r="L21" i="3"/>
  <c r="L22" i="3"/>
  <c r="L23" i="3"/>
  <c r="L24" i="3"/>
  <c r="L25" i="3"/>
  <c r="L26" i="3"/>
  <c r="L27" i="3"/>
  <c r="L28" i="3"/>
  <c r="L29" i="3"/>
  <c r="L30" i="3"/>
  <c r="L31" i="3"/>
  <c r="L32" i="3"/>
  <c r="L33" i="3"/>
  <c r="L14" i="3"/>
  <c r="J15" i="3"/>
  <c r="J16" i="3"/>
  <c r="J17" i="3"/>
  <c r="J18" i="3"/>
  <c r="J19" i="3"/>
  <c r="J20" i="3"/>
  <c r="J21" i="3"/>
  <c r="J22" i="3"/>
  <c r="J23" i="3"/>
  <c r="J24" i="3"/>
  <c r="J25" i="3"/>
  <c r="J26" i="3"/>
  <c r="J27" i="3"/>
  <c r="J28" i="3"/>
  <c r="J29" i="3"/>
  <c r="J30" i="3"/>
  <c r="J31" i="3"/>
  <c r="J32" i="3"/>
  <c r="J33" i="3"/>
  <c r="J14" i="3"/>
  <c r="I15" i="3"/>
  <c r="I16" i="3"/>
  <c r="I17" i="3"/>
  <c r="I18" i="3"/>
  <c r="I19" i="3"/>
  <c r="I20" i="3"/>
  <c r="I21" i="3"/>
  <c r="I22" i="3"/>
  <c r="I23" i="3"/>
  <c r="I24" i="3"/>
  <c r="I25" i="3"/>
  <c r="I26" i="3"/>
  <c r="I27" i="3"/>
  <c r="I28" i="3"/>
  <c r="I29" i="3"/>
  <c r="I30" i="3"/>
  <c r="I31" i="3"/>
  <c r="I32" i="3"/>
  <c r="I33" i="3"/>
  <c r="I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14" i="3"/>
  <c r="E15" i="3"/>
  <c r="E16" i="3"/>
  <c r="E17" i="3"/>
  <c r="E18" i="3"/>
  <c r="E19" i="3"/>
  <c r="E20" i="3"/>
  <c r="E21" i="3"/>
  <c r="E22" i="3"/>
  <c r="E23" i="3"/>
  <c r="E24" i="3"/>
  <c r="E25" i="3"/>
  <c r="E26" i="3"/>
  <c r="E27" i="3"/>
  <c r="E28" i="3"/>
  <c r="E29" i="3"/>
  <c r="E30" i="3"/>
  <c r="E31" i="3"/>
  <c r="E32" i="3"/>
  <c r="E33" i="3"/>
  <c r="E14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14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U15" i="3"/>
  <c r="U16" i="3"/>
  <c r="U17" i="3"/>
  <c r="U18" i="3"/>
  <c r="U19" i="3"/>
  <c r="U20" i="3"/>
  <c r="U21" i="3"/>
  <c r="U22" i="3"/>
  <c r="U23" i="3"/>
  <c r="U24" i="3"/>
  <c r="U25" i="3"/>
  <c r="U26" i="3"/>
  <c r="U27" i="3"/>
  <c r="U28" i="3"/>
  <c r="U29" i="3"/>
  <c r="U30" i="3"/>
  <c r="U31" i="3"/>
  <c r="U32" i="3"/>
  <c r="U33" i="3"/>
  <c r="D22" i="5"/>
  <c r="D37" i="5"/>
  <c r="D52" i="5"/>
  <c r="D67" i="5"/>
  <c r="D82" i="5"/>
  <c r="D97" i="5"/>
  <c r="D112" i="5"/>
  <c r="I7" i="5"/>
  <c r="I22" i="5"/>
  <c r="I37" i="5"/>
  <c r="I52" i="5"/>
  <c r="I67" i="5"/>
  <c r="I82" i="5"/>
  <c r="I97" i="5"/>
  <c r="I112" i="5"/>
  <c r="N7" i="5"/>
  <c r="N22" i="5"/>
  <c r="N37" i="5"/>
  <c r="N52" i="5"/>
  <c r="D7" i="5"/>
  <c r="K14" i="3" l="1"/>
  <c r="W14" i="3"/>
  <c r="D13" i="5" s="1"/>
  <c r="D8" i="5"/>
  <c r="D9" i="5"/>
  <c r="N38" i="5"/>
  <c r="N8" i="5"/>
  <c r="I98" i="5"/>
  <c r="I68" i="5"/>
  <c r="I38" i="5"/>
  <c r="I8" i="5"/>
  <c r="D98" i="5"/>
  <c r="D68" i="5"/>
  <c r="D38" i="5"/>
  <c r="N39" i="5"/>
  <c r="N9" i="5"/>
  <c r="I99" i="5"/>
  <c r="I69" i="5"/>
  <c r="I39" i="5"/>
  <c r="I9" i="5"/>
  <c r="D99" i="5"/>
  <c r="D69" i="5"/>
  <c r="D39" i="5"/>
  <c r="N55" i="5"/>
  <c r="N25" i="5"/>
  <c r="I115" i="5"/>
  <c r="I85" i="5"/>
  <c r="I55" i="5"/>
  <c r="I25" i="5"/>
  <c r="D115" i="5"/>
  <c r="D85" i="5"/>
  <c r="D55" i="5"/>
  <c r="D25" i="5"/>
  <c r="D11" i="5"/>
  <c r="T32" i="3"/>
  <c r="N41" i="5"/>
  <c r="T30" i="3"/>
  <c r="N11" i="5"/>
  <c r="T28" i="3"/>
  <c r="I101" i="5"/>
  <c r="T26" i="3"/>
  <c r="I71" i="5"/>
  <c r="T24" i="3"/>
  <c r="I41" i="5"/>
  <c r="T22" i="3"/>
  <c r="I11" i="5"/>
  <c r="T20" i="3"/>
  <c r="D101" i="5"/>
  <c r="T18" i="3"/>
  <c r="D71" i="5"/>
  <c r="T16" i="3"/>
  <c r="D41" i="5"/>
  <c r="D12" i="5"/>
  <c r="V32" i="3"/>
  <c r="N42" i="5"/>
  <c r="V30" i="3"/>
  <c r="N12" i="5"/>
  <c r="V28" i="3"/>
  <c r="I102" i="5"/>
  <c r="V26" i="3"/>
  <c r="I72" i="5"/>
  <c r="V24" i="3"/>
  <c r="I42" i="5"/>
  <c r="V22" i="3"/>
  <c r="I12" i="5"/>
  <c r="V20" i="3"/>
  <c r="D102" i="5"/>
  <c r="V18" i="3"/>
  <c r="D72" i="5"/>
  <c r="V16" i="3"/>
  <c r="D42" i="5"/>
  <c r="D10" i="5"/>
  <c r="N53" i="5"/>
  <c r="N23" i="5"/>
  <c r="I113" i="5"/>
  <c r="I83" i="5"/>
  <c r="I53" i="5"/>
  <c r="I23" i="5"/>
  <c r="D113" i="5"/>
  <c r="D83" i="5"/>
  <c r="D53" i="5"/>
  <c r="D23" i="5"/>
  <c r="N54" i="5"/>
  <c r="N24" i="5"/>
  <c r="I114" i="5"/>
  <c r="I84" i="5"/>
  <c r="I54" i="5"/>
  <c r="I24" i="5"/>
  <c r="D114" i="5"/>
  <c r="D84" i="5"/>
  <c r="D54" i="5"/>
  <c r="D24" i="5"/>
  <c r="N40" i="5"/>
  <c r="N10" i="5"/>
  <c r="I100" i="5"/>
  <c r="I70" i="5"/>
  <c r="I40" i="5"/>
  <c r="I10" i="5"/>
  <c r="D100" i="5"/>
  <c r="D70" i="5"/>
  <c r="D40" i="5"/>
  <c r="T33" i="3"/>
  <c r="N56" i="5"/>
  <c r="T31" i="3"/>
  <c r="N26" i="5"/>
  <c r="T29" i="3"/>
  <c r="I116" i="5"/>
  <c r="T27" i="3"/>
  <c r="I86" i="5"/>
  <c r="T25" i="3"/>
  <c r="I56" i="5"/>
  <c r="T23" i="3"/>
  <c r="I26" i="5"/>
  <c r="T21" i="3"/>
  <c r="D116" i="5"/>
  <c r="T19" i="3"/>
  <c r="D86" i="5"/>
  <c r="T17" i="3"/>
  <c r="D56" i="5"/>
  <c r="T15" i="3"/>
  <c r="D26" i="5"/>
  <c r="V33" i="3"/>
  <c r="N57" i="5"/>
  <c r="V31" i="3"/>
  <c r="N27" i="5"/>
  <c r="V29" i="3"/>
  <c r="I117" i="5"/>
  <c r="V27" i="3"/>
  <c r="I87" i="5"/>
  <c r="V25" i="3"/>
  <c r="I57" i="5"/>
  <c r="V23" i="3"/>
  <c r="I27" i="5"/>
  <c r="V21" i="3"/>
  <c r="D117" i="5"/>
  <c r="V19" i="3"/>
  <c r="D87" i="5"/>
  <c r="V17" i="3"/>
  <c r="D57" i="5"/>
  <c r="V15" i="3"/>
  <c r="D27" i="5"/>
  <c r="W23" i="3" l="1"/>
  <c r="W16" i="3"/>
  <c r="W20" i="3"/>
  <c r="X21" i="3" s="1"/>
  <c r="W22" i="3"/>
  <c r="W26" i="3"/>
  <c r="I73" i="5" s="1"/>
  <c r="W28" i="3"/>
  <c r="W32" i="3"/>
  <c r="N43" i="5" s="1"/>
  <c r="W17" i="3"/>
  <c r="W19" i="3"/>
  <c r="D88" i="5" s="1"/>
  <c r="W25" i="3"/>
  <c r="W29" i="3"/>
  <c r="I118" i="5" s="1"/>
  <c r="W31" i="3"/>
  <c r="X20" i="3"/>
  <c r="X26" i="3"/>
  <c r="I58" i="5"/>
  <c r="X32" i="3"/>
  <c r="N28" i="5"/>
  <c r="X33" i="3"/>
  <c r="X17" i="3"/>
  <c r="D43" i="5"/>
  <c r="X23" i="3"/>
  <c r="I13" i="5"/>
  <c r="X29" i="3"/>
  <c r="I103" i="5"/>
  <c r="X18" i="3"/>
  <c r="D58" i="5"/>
  <c r="X24" i="3"/>
  <c r="I28" i="5"/>
  <c r="W15" i="3"/>
  <c r="W21" i="3"/>
  <c r="W27" i="3"/>
  <c r="W33" i="3"/>
  <c r="N58" i="5" s="1"/>
  <c r="W18" i="3"/>
  <c r="W24" i="3"/>
  <c r="W30" i="3"/>
  <c r="D103" i="5"/>
  <c r="X15" i="3"/>
  <c r="X30" i="3" l="1"/>
  <c r="X27" i="3"/>
  <c r="X36" i="3"/>
  <c r="X35" i="3"/>
  <c r="X37" i="3"/>
  <c r="X31" i="3"/>
  <c r="N13" i="5"/>
  <c r="X19" i="3"/>
  <c r="D73" i="5"/>
  <c r="X28" i="3"/>
  <c r="I88" i="5"/>
  <c r="X16" i="3"/>
  <c r="D28" i="5"/>
  <c r="X25" i="3"/>
  <c r="I43" i="5"/>
  <c r="X22" i="3"/>
  <c r="D118" i="5"/>
</calcChain>
</file>

<file path=xl/sharedStrings.xml><?xml version="1.0" encoding="utf-8"?>
<sst xmlns="http://schemas.openxmlformats.org/spreadsheetml/2006/main" count="231" uniqueCount="47">
  <si>
    <t>DEISY HERRERA</t>
  </si>
  <si>
    <t>LINA JARAMILLO</t>
  </si>
  <si>
    <t>DEISY BUSTAMANTE</t>
  </si>
  <si>
    <t>ROBINSON VARGAS</t>
  </si>
  <si>
    <t>CARLOS JARAMILLO</t>
  </si>
  <si>
    <t>ELEANY TRUJILLO</t>
  </si>
  <si>
    <t>OSMAIRA VELEZ</t>
  </si>
  <si>
    <t>PABLO GOMEZ</t>
  </si>
  <si>
    <t>ALEJANDRO SEPULVEDA</t>
  </si>
  <si>
    <t>JOSE CIFUENTES</t>
  </si>
  <si>
    <t>JHON TOBON</t>
  </si>
  <si>
    <t>CLAUDIA MONTES</t>
  </si>
  <si>
    <t>SANDRA MONTOYA</t>
  </si>
  <si>
    <t>CESAR GUARIN</t>
  </si>
  <si>
    <t>CARLOS VERGARA</t>
  </si>
  <si>
    <t>LAURA GONZALEZ</t>
  </si>
  <si>
    <t>DIEGO GONZALEZ</t>
  </si>
  <si>
    <t>DIANA VALENCIA</t>
  </si>
  <si>
    <t>JOSE DAVID VERGARA</t>
  </si>
  <si>
    <t>FREDY MONTES</t>
  </si>
  <si>
    <t>PARCIAL I</t>
  </si>
  <si>
    <t>PARCIAL II</t>
  </si>
  <si>
    <t xml:space="preserve">PLANILLA DE NOTAS PRIMER SEMESTRE </t>
  </si>
  <si>
    <t>COEVALUCIÓN</t>
  </si>
  <si>
    <t>FINAL I</t>
  </si>
  <si>
    <t>FINAL II</t>
  </si>
  <si>
    <t xml:space="preserve">PERIODO 2-2012 </t>
  </si>
  <si>
    <t>SEMESTRE I</t>
  </si>
  <si>
    <t xml:space="preserve">SEGUIMIENTOS  </t>
  </si>
  <si>
    <t>VALOR</t>
  </si>
  <si>
    <t xml:space="preserve">VALOR </t>
  </si>
  <si>
    <t>ESTUDIANTES</t>
  </si>
  <si>
    <t>Def Seg</t>
  </si>
  <si>
    <t>DEF</t>
  </si>
  <si>
    <t>OBSERVACIÓN</t>
  </si>
  <si>
    <t>MAX</t>
  </si>
  <si>
    <t>MIN</t>
  </si>
  <si>
    <t>Promedio</t>
  </si>
  <si>
    <t>codigo</t>
  </si>
  <si>
    <t>Nombre</t>
  </si>
  <si>
    <t>Seguimiento</t>
  </si>
  <si>
    <t>I parcial</t>
  </si>
  <si>
    <t>Examen final</t>
  </si>
  <si>
    <t>Coevaluacion</t>
  </si>
  <si>
    <t>Definitiva</t>
  </si>
  <si>
    <t>INFORME DE NOTAS</t>
  </si>
  <si>
    <t>II parcial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</si>
</sst>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64" formatCode="0.0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2"/>
      <color rgb="FF0000FF"/>
      <name val="Calibri"/>
      <family val="2"/>
      <scheme val="minor"/>
    </font>
    <font>
      <sz val="20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3" tint="-0.49998474074526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ck">
        <color indexed="64"/>
      </left>
      <right/>
      <top/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4">
    <xf numFmtId="0" fontId="0" fillId="0" borderId="0" xfId="0"/>
    <xf numFmtId="0" fontId="4" fillId="0" borderId="0" xfId="0" applyFont="1"/>
    <xf numFmtId="0" fontId="4" fillId="0" borderId="0" xfId="0" applyFont="1" applyBorder="1"/>
    <xf numFmtId="0" fontId="4" fillId="0" borderId="1" xfId="0" applyFont="1" applyBorder="1"/>
    <xf numFmtId="0" fontId="4" fillId="0" borderId="0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9" fontId="3" fillId="0" borderId="1" xfId="0" applyNumberFormat="1" applyFont="1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/>
    <xf numFmtId="0" fontId="3" fillId="0" borderId="1" xfId="0" applyFont="1" applyBorder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164" fontId="2" fillId="0" borderId="1" xfId="0" applyNumberFormat="1" applyFont="1" applyBorder="1" applyAlignment="1">
      <alignment horizontal="center" vertical="center"/>
    </xf>
    <xf numFmtId="164" fontId="4" fillId="0" borderId="1" xfId="0" applyNumberFormat="1" applyFont="1" applyBorder="1" applyAlignment="1">
      <alignment horizontal="center" vertical="center"/>
    </xf>
    <xf numFmtId="164" fontId="4" fillId="0" borderId="1" xfId="1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9" fontId="4" fillId="0" borderId="0" xfId="0" applyNumberFormat="1" applyFont="1"/>
    <xf numFmtId="0" fontId="5" fillId="0" borderId="1" xfId="0" applyFont="1" applyBorder="1" applyAlignment="1">
      <alignment horizontal="right"/>
    </xf>
    <xf numFmtId="0" fontId="0" fillId="0" borderId="1" xfId="0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9" fontId="0" fillId="0" borderId="0" xfId="0" applyNumberForma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0" fontId="0" fillId="3" borderId="0" xfId="0" applyFill="1"/>
    <xf numFmtId="0" fontId="0" fillId="0" borderId="0" xfId="0" applyAlignment="1">
      <alignment horizontal="right"/>
    </xf>
    <xf numFmtId="164" fontId="4" fillId="0" borderId="0" xfId="0" applyNumberFormat="1" applyFont="1"/>
    <xf numFmtId="164" fontId="0" fillId="0" borderId="0" xfId="0" applyNumberFormat="1"/>
    <xf numFmtId="164" fontId="0" fillId="0" borderId="0" xfId="0" applyNumberFormat="1" applyAlignment="1"/>
    <xf numFmtId="0" fontId="3" fillId="0" borderId="0" xfId="0" applyFont="1" applyAlignment="1">
      <alignment horizontal="right"/>
    </xf>
    <xf numFmtId="0" fontId="3" fillId="4" borderId="0" xfId="0" applyFont="1" applyFill="1" applyAlignment="1">
      <alignment horizontal="right"/>
    </xf>
    <xf numFmtId="0" fontId="8" fillId="2" borderId="2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8" fillId="2" borderId="5" xfId="0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9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7" xfId="0" applyFont="1" applyFill="1" applyBorder="1" applyAlignment="1">
      <alignment horizontal="center" vertical="center"/>
    </xf>
    <xf numFmtId="0" fontId="10" fillId="2" borderId="1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9" fontId="0" fillId="0" borderId="8" xfId="0" applyNumberFormat="1" applyBorder="1" applyAlignment="1">
      <alignment horizontal="center" vertical="center"/>
    </xf>
    <xf numFmtId="0" fontId="11" fillId="2" borderId="1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0</xdr:colOff>
      <xdr:row>0</xdr:row>
      <xdr:rowOff>0</xdr:rowOff>
    </xdr:from>
    <xdr:to>
      <xdr:col>15</xdr:col>
      <xdr:colOff>10885</xdr:colOff>
      <xdr:row>7</xdr:row>
      <xdr:rowOff>127907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15075" y="0"/>
          <a:ext cx="1925410" cy="152808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0</xdr:row>
      <xdr:rowOff>1</xdr:rowOff>
    </xdr:from>
    <xdr:to>
      <xdr:col>2</xdr:col>
      <xdr:colOff>191276</xdr:colOff>
      <xdr:row>3</xdr:row>
      <xdr:rowOff>161925</xdr:rowOff>
    </xdr:to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2162951" cy="761999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oneCellAnchor>
    <xdr:from>
      <xdr:col>15</xdr:col>
      <xdr:colOff>361951</xdr:colOff>
      <xdr:row>0</xdr:row>
      <xdr:rowOff>0</xdr:rowOff>
    </xdr:from>
    <xdr:ext cx="3062967" cy="1642382"/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171951" y="0"/>
          <a:ext cx="3062967" cy="1642382"/>
        </a:xfrm>
        <a:prstGeom prst="rect">
          <a:avLst/>
        </a:prstGeom>
      </xdr:spPr>
    </xdr:pic>
    <xdr:clientData/>
  </xdr:oneCellAnchor>
  <xdr:oneCellAnchor>
    <xdr:from>
      <xdr:col>0</xdr:col>
      <xdr:colOff>0</xdr:colOff>
      <xdr:row>0</xdr:row>
      <xdr:rowOff>1</xdr:rowOff>
    </xdr:from>
    <xdr:ext cx="1856402" cy="816428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"/>
          <a:ext cx="1856402" cy="816428"/>
        </a:xfrm>
        <a:prstGeom prst="rect">
          <a:avLst/>
        </a:prstGeom>
      </xdr:spPr>
    </xdr:pic>
    <xdr:clientData/>
  </xdr:one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57150</xdr:colOff>
      <xdr:row>2</xdr:row>
      <xdr:rowOff>85725</xdr:rowOff>
    </xdr:from>
    <xdr:to>
      <xdr:col>2</xdr:col>
      <xdr:colOff>828675</xdr:colOff>
      <xdr:row>4</xdr:row>
      <xdr:rowOff>171450</xdr:rowOff>
    </xdr:to>
    <xdr:pic>
      <xdr:nvPicPr>
        <xdr:cNvPr id="2" name="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twoCellAnchor>
  <xdr:oneCellAnchor>
    <xdr:from>
      <xdr:col>2</xdr:col>
      <xdr:colOff>57150</xdr:colOff>
      <xdr:row>17</xdr:row>
      <xdr:rowOff>85725</xdr:rowOff>
    </xdr:from>
    <xdr:ext cx="771525" cy="466725"/>
    <xdr:pic>
      <xdr:nvPicPr>
        <xdr:cNvPr id="3" name="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32</xdr:row>
      <xdr:rowOff>85725</xdr:rowOff>
    </xdr:from>
    <xdr:ext cx="771525" cy="466725"/>
    <xdr:pic>
      <xdr:nvPicPr>
        <xdr:cNvPr id="4" name="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47</xdr:row>
      <xdr:rowOff>85725</xdr:rowOff>
    </xdr:from>
    <xdr:ext cx="771525" cy="466725"/>
    <xdr:pic>
      <xdr:nvPicPr>
        <xdr:cNvPr id="5" name="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62</xdr:row>
      <xdr:rowOff>85725</xdr:rowOff>
    </xdr:from>
    <xdr:ext cx="771525" cy="466725"/>
    <xdr:pic>
      <xdr:nvPicPr>
        <xdr:cNvPr id="6" name="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77</xdr:row>
      <xdr:rowOff>85725</xdr:rowOff>
    </xdr:from>
    <xdr:ext cx="771525" cy="466725"/>
    <xdr:pic>
      <xdr:nvPicPr>
        <xdr:cNvPr id="7" name="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92</xdr:row>
      <xdr:rowOff>85725</xdr:rowOff>
    </xdr:from>
    <xdr:ext cx="771525" cy="466725"/>
    <xdr:pic>
      <xdr:nvPicPr>
        <xdr:cNvPr id="8" name="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2</xdr:col>
      <xdr:colOff>57150</xdr:colOff>
      <xdr:row>107</xdr:row>
      <xdr:rowOff>85725</xdr:rowOff>
    </xdr:from>
    <xdr:ext cx="771525" cy="466725"/>
    <xdr:pic>
      <xdr:nvPicPr>
        <xdr:cNvPr id="9" name="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9039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2</xdr:row>
      <xdr:rowOff>85725</xdr:rowOff>
    </xdr:from>
    <xdr:ext cx="771525" cy="466725"/>
    <xdr:pic>
      <xdr:nvPicPr>
        <xdr:cNvPr id="10" name="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17</xdr:row>
      <xdr:rowOff>85725</xdr:rowOff>
    </xdr:from>
    <xdr:ext cx="771525" cy="466725"/>
    <xdr:pic>
      <xdr:nvPicPr>
        <xdr:cNvPr id="11" name="1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32</xdr:row>
      <xdr:rowOff>85725</xdr:rowOff>
    </xdr:from>
    <xdr:ext cx="771525" cy="466725"/>
    <xdr:pic>
      <xdr:nvPicPr>
        <xdr:cNvPr id="12" name="11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47</xdr:row>
      <xdr:rowOff>85725</xdr:rowOff>
    </xdr:from>
    <xdr:ext cx="771525" cy="466725"/>
    <xdr:pic>
      <xdr:nvPicPr>
        <xdr:cNvPr id="13" name="12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9039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62</xdr:row>
      <xdr:rowOff>85725</xdr:rowOff>
    </xdr:from>
    <xdr:ext cx="771525" cy="466725"/>
    <xdr:pic>
      <xdr:nvPicPr>
        <xdr:cNvPr id="14" name="13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1896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77</xdr:row>
      <xdr:rowOff>85725</xdr:rowOff>
    </xdr:from>
    <xdr:ext cx="771525" cy="466725"/>
    <xdr:pic>
      <xdr:nvPicPr>
        <xdr:cNvPr id="15" name="14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47542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92</xdr:row>
      <xdr:rowOff>85725</xdr:rowOff>
    </xdr:from>
    <xdr:ext cx="771525" cy="466725"/>
    <xdr:pic>
      <xdr:nvPicPr>
        <xdr:cNvPr id="16" name="15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17611725"/>
          <a:ext cx="771525" cy="466725"/>
        </a:xfrm>
        <a:prstGeom prst="rect">
          <a:avLst/>
        </a:prstGeom>
      </xdr:spPr>
    </xdr:pic>
    <xdr:clientData/>
  </xdr:oneCellAnchor>
  <xdr:oneCellAnchor>
    <xdr:from>
      <xdr:col>7</xdr:col>
      <xdr:colOff>57150</xdr:colOff>
      <xdr:row>107</xdr:row>
      <xdr:rowOff>85725</xdr:rowOff>
    </xdr:from>
    <xdr:ext cx="771525" cy="466725"/>
    <xdr:pic>
      <xdr:nvPicPr>
        <xdr:cNvPr id="17" name="16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285875" y="204692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2</xdr:row>
      <xdr:rowOff>85725</xdr:rowOff>
    </xdr:from>
    <xdr:ext cx="771525" cy="466725"/>
    <xdr:pic>
      <xdr:nvPicPr>
        <xdr:cNvPr id="18" name="17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4667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17</xdr:row>
      <xdr:rowOff>85725</xdr:rowOff>
    </xdr:from>
    <xdr:ext cx="771525" cy="466725"/>
    <xdr:pic>
      <xdr:nvPicPr>
        <xdr:cNvPr id="19" name="18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33242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32</xdr:row>
      <xdr:rowOff>85725</xdr:rowOff>
    </xdr:from>
    <xdr:ext cx="771525" cy="466725"/>
    <xdr:pic>
      <xdr:nvPicPr>
        <xdr:cNvPr id="20" name="19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6181725"/>
          <a:ext cx="771525" cy="466725"/>
        </a:xfrm>
        <a:prstGeom prst="rect">
          <a:avLst/>
        </a:prstGeom>
      </xdr:spPr>
    </xdr:pic>
    <xdr:clientData/>
  </xdr:oneCellAnchor>
  <xdr:oneCellAnchor>
    <xdr:from>
      <xdr:col>12</xdr:col>
      <xdr:colOff>57150</xdr:colOff>
      <xdr:row>47</xdr:row>
      <xdr:rowOff>85725</xdr:rowOff>
    </xdr:from>
    <xdr:ext cx="771525" cy="466725"/>
    <xdr:pic>
      <xdr:nvPicPr>
        <xdr:cNvPr id="21" name="20 Imagen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810375" y="9039225"/>
          <a:ext cx="771525" cy="466725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O35"/>
  <sheetViews>
    <sheetView topLeftCell="A7" workbookViewId="0">
      <selection activeCell="D15" sqref="D15"/>
    </sheetView>
  </sheetViews>
  <sheetFormatPr baseColWidth="10" defaultRowHeight="15.75" x14ac:dyDescent="0.25"/>
  <cols>
    <col min="1" max="1" width="5.7109375" style="1" customWidth="1"/>
    <col min="2" max="2" width="23.85546875" style="1" bestFit="1" customWidth="1"/>
    <col min="3" max="10" width="5.7109375" style="1" customWidth="1"/>
    <col min="11" max="11" width="9.42578125" style="1" bestFit="1" customWidth="1"/>
    <col min="12" max="12" width="10" style="1" bestFit="1" customWidth="1"/>
    <col min="13" max="13" width="7.140625" style="1" bestFit="1" customWidth="1"/>
    <col min="14" max="14" width="7.7109375" style="1" bestFit="1" customWidth="1"/>
    <col min="15" max="15" width="13.85546875" style="1" bestFit="1" customWidth="1"/>
    <col min="16" max="16384" width="11.42578125" style="1"/>
  </cols>
  <sheetData>
    <row r="8" spans="1:15" ht="16.5" thickBot="1" x14ac:dyDescent="0.3"/>
    <row r="9" spans="1:15" ht="15.75" customHeight="1" x14ac:dyDescent="0.25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</row>
    <row r="10" spans="1:15" ht="15.75" customHeight="1" thickBo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</row>
    <row r="11" spans="1:15" ht="14.25" customHeight="1" thickBot="1" x14ac:dyDescent="0.3">
      <c r="A11" s="33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</row>
    <row r="12" spans="1:15" ht="15.75" customHeight="1" thickTop="1" thickBot="1" x14ac:dyDescent="0.3">
      <c r="A12" s="34" t="s">
        <v>31</v>
      </c>
      <c r="B12" s="34"/>
      <c r="C12" s="35">
        <v>0.3</v>
      </c>
      <c r="D12" s="35"/>
      <c r="E12" s="35"/>
      <c r="F12" s="35"/>
      <c r="G12" s="35"/>
      <c r="H12" s="35"/>
      <c r="I12" s="35"/>
      <c r="J12" s="35"/>
      <c r="K12" s="19">
        <v>0.2</v>
      </c>
      <c r="L12" s="19">
        <v>0.2</v>
      </c>
      <c r="M12" s="19">
        <v>0.1</v>
      </c>
      <c r="N12" s="19">
        <v>0.1</v>
      </c>
      <c r="O12" s="19">
        <v>0.1</v>
      </c>
    </row>
    <row r="13" spans="1:15" ht="15.75" customHeight="1" thickTop="1" thickBot="1" x14ac:dyDescent="0.3">
      <c r="A13" s="34"/>
      <c r="B13" s="34"/>
      <c r="C13" s="36" t="s">
        <v>28</v>
      </c>
      <c r="D13" s="36"/>
      <c r="E13" s="36"/>
      <c r="F13" s="36"/>
      <c r="G13" s="36"/>
      <c r="H13" s="36"/>
      <c r="I13" s="36"/>
      <c r="J13" s="36"/>
      <c r="K13" s="9" t="s">
        <v>20</v>
      </c>
      <c r="L13" s="9" t="s">
        <v>21</v>
      </c>
      <c r="M13" s="9" t="s">
        <v>24</v>
      </c>
      <c r="N13" s="9" t="s">
        <v>25</v>
      </c>
      <c r="O13" s="9" t="s">
        <v>23</v>
      </c>
    </row>
    <row r="14" spans="1:15" ht="15.75" customHeight="1" thickTop="1" thickBot="1" x14ac:dyDescent="0.3">
      <c r="A14" s="3">
        <v>1</v>
      </c>
      <c r="B14" s="3" t="s">
        <v>8</v>
      </c>
      <c r="C14" s="11">
        <v>4.3</v>
      </c>
      <c r="D14" s="11">
        <v>1.2</v>
      </c>
      <c r="E14" s="11">
        <v>2.9</v>
      </c>
      <c r="F14" s="11">
        <v>4.5</v>
      </c>
      <c r="G14" s="11">
        <v>4.8</v>
      </c>
      <c r="H14" s="11">
        <v>3.9</v>
      </c>
      <c r="I14" s="13">
        <v>4.2</v>
      </c>
      <c r="J14" s="13">
        <v>4</v>
      </c>
      <c r="K14" s="11">
        <v>3.8</v>
      </c>
      <c r="L14" s="11">
        <v>4.3</v>
      </c>
      <c r="M14" s="13">
        <v>3.4</v>
      </c>
      <c r="N14" s="13">
        <v>2.9</v>
      </c>
      <c r="O14" s="11">
        <v>3.5</v>
      </c>
    </row>
    <row r="15" spans="1:15" s="2" customFormat="1" ht="17.25" thickTop="1" thickBot="1" x14ac:dyDescent="0.3">
      <c r="A15" s="3">
        <v>2</v>
      </c>
      <c r="B15" s="3" t="s">
        <v>4</v>
      </c>
      <c r="C15" s="13">
        <v>4</v>
      </c>
      <c r="D15" s="13">
        <v>4.0999999999999996</v>
      </c>
      <c r="E15" s="13">
        <v>3.8</v>
      </c>
      <c r="F15" s="13">
        <v>2.2000000000000002</v>
      </c>
      <c r="G15" s="13">
        <v>1.9</v>
      </c>
      <c r="H15" s="13">
        <v>3</v>
      </c>
      <c r="I15" s="13">
        <v>4.8</v>
      </c>
      <c r="J15" s="13">
        <v>5</v>
      </c>
      <c r="K15" s="13">
        <v>4.5999999999999996</v>
      </c>
      <c r="L15" s="13">
        <v>3.2</v>
      </c>
      <c r="M15" s="13">
        <v>2.5</v>
      </c>
      <c r="N15" s="13">
        <v>4.2</v>
      </c>
      <c r="O15" s="14">
        <v>4</v>
      </c>
    </row>
    <row r="16" spans="1:15" s="2" customFormat="1" ht="17.25" thickTop="1" thickBot="1" x14ac:dyDescent="0.3">
      <c r="A16" s="3">
        <v>3</v>
      </c>
      <c r="B16" s="3" t="s">
        <v>14</v>
      </c>
      <c r="C16" s="13">
        <v>4.5</v>
      </c>
      <c r="D16" s="13">
        <v>3.8</v>
      </c>
      <c r="E16" s="13">
        <v>4.2</v>
      </c>
      <c r="F16" s="13">
        <v>4</v>
      </c>
      <c r="G16" s="13">
        <v>5</v>
      </c>
      <c r="H16" s="13">
        <v>5</v>
      </c>
      <c r="I16" s="13">
        <v>5</v>
      </c>
      <c r="J16" s="13">
        <v>4.8</v>
      </c>
      <c r="K16" s="13">
        <v>4.5</v>
      </c>
      <c r="L16" s="13">
        <v>4.5999999999999996</v>
      </c>
      <c r="M16" s="13">
        <v>3.8</v>
      </c>
      <c r="N16" s="13">
        <v>4.5</v>
      </c>
      <c r="O16" s="13">
        <v>4</v>
      </c>
    </row>
    <row r="17" spans="1:15" ht="17.25" thickTop="1" thickBot="1" x14ac:dyDescent="0.3">
      <c r="A17" s="3">
        <v>4</v>
      </c>
      <c r="B17" s="3" t="s">
        <v>13</v>
      </c>
      <c r="C17" s="13">
        <v>3.5</v>
      </c>
      <c r="D17" s="13">
        <v>4</v>
      </c>
      <c r="E17" s="13">
        <v>4.8</v>
      </c>
      <c r="F17" s="13">
        <v>5</v>
      </c>
      <c r="G17" s="13">
        <v>2.5</v>
      </c>
      <c r="H17" s="13">
        <v>3.9</v>
      </c>
      <c r="I17" s="13">
        <v>3.5</v>
      </c>
      <c r="J17" s="13">
        <v>4.5</v>
      </c>
      <c r="K17" s="13">
        <v>2.9</v>
      </c>
      <c r="L17" s="13">
        <v>3</v>
      </c>
      <c r="M17" s="13">
        <v>4.5</v>
      </c>
      <c r="N17" s="13">
        <v>1</v>
      </c>
      <c r="O17" s="13">
        <v>3.5</v>
      </c>
    </row>
    <row r="18" spans="1:15" ht="17.25" thickTop="1" thickBot="1" x14ac:dyDescent="0.3">
      <c r="A18" s="3">
        <v>5</v>
      </c>
      <c r="B18" s="3" t="s">
        <v>11</v>
      </c>
      <c r="C18" s="13">
        <v>5</v>
      </c>
      <c r="D18" s="13">
        <v>3.9</v>
      </c>
      <c r="E18" s="13">
        <v>5</v>
      </c>
      <c r="F18" s="13">
        <v>4.8</v>
      </c>
      <c r="G18" s="13">
        <v>4.3</v>
      </c>
      <c r="H18" s="13">
        <v>0</v>
      </c>
      <c r="I18" s="13">
        <v>2.2999999999999998</v>
      </c>
      <c r="J18" s="13">
        <v>5</v>
      </c>
      <c r="K18" s="13">
        <v>3.2</v>
      </c>
      <c r="L18" s="13">
        <v>5</v>
      </c>
      <c r="M18" s="13">
        <v>4.5</v>
      </c>
      <c r="N18" s="13">
        <v>5</v>
      </c>
      <c r="O18" s="13">
        <v>3</v>
      </c>
    </row>
    <row r="19" spans="1:15" ht="17.25" thickTop="1" thickBot="1" x14ac:dyDescent="0.3">
      <c r="A19" s="3">
        <v>6</v>
      </c>
      <c r="B19" s="3" t="s">
        <v>2</v>
      </c>
      <c r="C19" s="13">
        <v>3.2</v>
      </c>
      <c r="D19" s="13">
        <v>2.4</v>
      </c>
      <c r="E19" s="13">
        <v>3.5</v>
      </c>
      <c r="F19" s="13">
        <v>4.5</v>
      </c>
      <c r="G19" s="13">
        <v>4.5</v>
      </c>
      <c r="H19" s="13">
        <v>5</v>
      </c>
      <c r="I19" s="13">
        <v>2.9</v>
      </c>
      <c r="J19" s="13">
        <v>1</v>
      </c>
      <c r="K19" s="13">
        <v>4.9000000000000004</v>
      </c>
      <c r="L19" s="13">
        <v>4.3</v>
      </c>
      <c r="M19" s="13">
        <v>4.5</v>
      </c>
      <c r="N19" s="13">
        <v>5</v>
      </c>
      <c r="O19" s="13">
        <v>3.5</v>
      </c>
    </row>
    <row r="20" spans="1:15" ht="17.25" thickTop="1" thickBot="1" x14ac:dyDescent="0.3">
      <c r="A20" s="3">
        <v>7</v>
      </c>
      <c r="B20" s="3" t="s">
        <v>0</v>
      </c>
      <c r="C20" s="13">
        <v>5</v>
      </c>
      <c r="D20" s="13">
        <v>5</v>
      </c>
      <c r="E20" s="13">
        <v>2.2999999999999998</v>
      </c>
      <c r="F20" s="13">
        <v>5</v>
      </c>
      <c r="G20" s="13">
        <v>3.8</v>
      </c>
      <c r="H20" s="13">
        <v>4.8</v>
      </c>
      <c r="I20" s="13">
        <v>4.5999999999999996</v>
      </c>
      <c r="J20" s="13">
        <v>4.5</v>
      </c>
      <c r="K20" s="13">
        <v>2</v>
      </c>
      <c r="L20" s="13">
        <v>5</v>
      </c>
      <c r="M20" s="13">
        <v>3.9</v>
      </c>
      <c r="N20" s="13">
        <v>2</v>
      </c>
      <c r="O20" s="13">
        <v>4.5</v>
      </c>
    </row>
    <row r="21" spans="1:15" ht="17.25" thickTop="1" thickBot="1" x14ac:dyDescent="0.3">
      <c r="A21" s="3">
        <v>8</v>
      </c>
      <c r="B21" s="3" t="s">
        <v>17</v>
      </c>
      <c r="C21" s="13">
        <v>2.8</v>
      </c>
      <c r="D21" s="13">
        <v>2.2999999999999998</v>
      </c>
      <c r="E21" s="13">
        <v>2.9</v>
      </c>
      <c r="F21" s="13">
        <v>1.9</v>
      </c>
      <c r="G21" s="13">
        <v>0</v>
      </c>
      <c r="H21" s="13">
        <v>1.6</v>
      </c>
      <c r="I21" s="13">
        <v>1</v>
      </c>
      <c r="J21" s="13">
        <v>1.8</v>
      </c>
      <c r="K21" s="13">
        <v>3</v>
      </c>
      <c r="L21" s="13">
        <v>3.9</v>
      </c>
      <c r="M21" s="13">
        <v>3</v>
      </c>
      <c r="N21" s="13">
        <v>3.5</v>
      </c>
      <c r="O21" s="13">
        <v>4.2</v>
      </c>
    </row>
    <row r="22" spans="1:15" ht="17.25" thickTop="1" thickBot="1" x14ac:dyDescent="0.3">
      <c r="A22" s="3">
        <v>9</v>
      </c>
      <c r="B22" s="3" t="s">
        <v>16</v>
      </c>
      <c r="C22" s="13">
        <v>0</v>
      </c>
      <c r="D22" s="13">
        <v>3.9</v>
      </c>
      <c r="E22" s="13">
        <v>4.2</v>
      </c>
      <c r="F22" s="13">
        <v>4</v>
      </c>
      <c r="G22" s="13">
        <v>1</v>
      </c>
      <c r="H22" s="13">
        <v>5</v>
      </c>
      <c r="I22" s="13">
        <v>3.2</v>
      </c>
      <c r="J22" s="13">
        <v>2.5</v>
      </c>
      <c r="K22" s="13">
        <v>2.5</v>
      </c>
      <c r="L22" s="13">
        <v>1.3</v>
      </c>
      <c r="M22" s="13">
        <v>3.1</v>
      </c>
      <c r="N22" s="13">
        <v>2.2999999999999998</v>
      </c>
      <c r="O22" s="13">
        <v>2.2000000000000002</v>
      </c>
    </row>
    <row r="23" spans="1:15" ht="17.25" thickTop="1" thickBot="1" x14ac:dyDescent="0.3">
      <c r="A23" s="3">
        <v>10</v>
      </c>
      <c r="B23" s="3" t="s">
        <v>5</v>
      </c>
      <c r="C23" s="13">
        <v>3</v>
      </c>
      <c r="D23" s="13">
        <v>4.9000000000000004</v>
      </c>
      <c r="E23" s="13">
        <v>4.5</v>
      </c>
      <c r="F23" s="13">
        <v>5</v>
      </c>
      <c r="G23" s="13">
        <v>3.5</v>
      </c>
      <c r="H23" s="13">
        <v>4.3</v>
      </c>
      <c r="I23" s="13">
        <v>5</v>
      </c>
      <c r="J23" s="13">
        <v>4.8</v>
      </c>
      <c r="K23" s="13">
        <v>3.8</v>
      </c>
      <c r="L23" s="13">
        <v>5</v>
      </c>
      <c r="M23" s="13">
        <v>5</v>
      </c>
      <c r="N23" s="13">
        <v>4.8</v>
      </c>
      <c r="O23" s="13">
        <v>4.5</v>
      </c>
    </row>
    <row r="24" spans="1:15" ht="17.25" thickTop="1" thickBot="1" x14ac:dyDescent="0.3">
      <c r="A24" s="3">
        <v>11</v>
      </c>
      <c r="B24" s="3" t="s">
        <v>19</v>
      </c>
      <c r="C24" s="13">
        <v>0.9</v>
      </c>
      <c r="D24" s="13">
        <v>4.8</v>
      </c>
      <c r="E24" s="13">
        <v>4.9000000000000004</v>
      </c>
      <c r="F24" s="13">
        <v>3.6</v>
      </c>
      <c r="G24" s="13">
        <v>5</v>
      </c>
      <c r="H24" s="13">
        <v>3.5</v>
      </c>
      <c r="I24" s="13">
        <v>4.8</v>
      </c>
      <c r="J24" s="13">
        <v>4.5999999999999996</v>
      </c>
      <c r="K24" s="13">
        <v>4.5</v>
      </c>
      <c r="L24" s="13">
        <v>5</v>
      </c>
      <c r="M24" s="13">
        <v>4.3</v>
      </c>
      <c r="N24" s="13">
        <v>4.5999999999999996</v>
      </c>
      <c r="O24" s="13">
        <v>3</v>
      </c>
    </row>
    <row r="25" spans="1:15" ht="17.25" thickTop="1" thickBot="1" x14ac:dyDescent="0.3">
      <c r="A25" s="3">
        <v>12</v>
      </c>
      <c r="B25" s="3" t="s">
        <v>10</v>
      </c>
      <c r="C25" s="13">
        <v>1.2</v>
      </c>
      <c r="D25" s="13">
        <v>2.6</v>
      </c>
      <c r="E25" s="13">
        <v>5</v>
      </c>
      <c r="F25" s="13">
        <v>4.5</v>
      </c>
      <c r="G25" s="13">
        <v>5</v>
      </c>
      <c r="H25" s="13">
        <v>4.0999999999999996</v>
      </c>
      <c r="I25" s="13">
        <v>3.8</v>
      </c>
      <c r="J25" s="13">
        <v>2.2000000000000002</v>
      </c>
      <c r="K25" s="13">
        <v>4.5</v>
      </c>
      <c r="L25" s="13">
        <v>4</v>
      </c>
      <c r="M25" s="13">
        <v>3.5</v>
      </c>
      <c r="N25" s="13">
        <v>4.8</v>
      </c>
      <c r="O25" s="13">
        <v>4.3</v>
      </c>
    </row>
    <row r="26" spans="1:15" ht="17.25" thickTop="1" thickBot="1" x14ac:dyDescent="0.3">
      <c r="A26" s="3">
        <v>13</v>
      </c>
      <c r="B26" s="3" t="s">
        <v>9</v>
      </c>
      <c r="C26" s="13">
        <v>5</v>
      </c>
      <c r="D26" s="13">
        <v>5</v>
      </c>
      <c r="E26" s="13">
        <v>5</v>
      </c>
      <c r="F26" s="13">
        <v>2.9</v>
      </c>
      <c r="G26" s="13">
        <v>5</v>
      </c>
      <c r="H26" s="13">
        <v>3.8</v>
      </c>
      <c r="I26" s="13">
        <v>4.2</v>
      </c>
      <c r="J26" s="13">
        <v>4</v>
      </c>
      <c r="K26" s="13">
        <v>4.5</v>
      </c>
      <c r="L26" s="13">
        <v>4</v>
      </c>
      <c r="M26" s="13">
        <v>4.0999999999999996</v>
      </c>
      <c r="N26" s="13">
        <v>3.1</v>
      </c>
      <c r="O26" s="13">
        <v>4.5</v>
      </c>
    </row>
    <row r="27" spans="1:15" ht="17.25" thickTop="1" thickBot="1" x14ac:dyDescent="0.3">
      <c r="A27" s="3">
        <v>14</v>
      </c>
      <c r="B27" s="3" t="s">
        <v>18</v>
      </c>
      <c r="C27" s="13">
        <v>5</v>
      </c>
      <c r="D27" s="13">
        <v>4.5</v>
      </c>
      <c r="E27" s="13">
        <v>5</v>
      </c>
      <c r="F27" s="13">
        <v>3.2</v>
      </c>
      <c r="G27" s="13">
        <v>4.5</v>
      </c>
      <c r="H27" s="13">
        <v>4</v>
      </c>
      <c r="I27" s="13">
        <v>4.8</v>
      </c>
      <c r="J27" s="13">
        <v>5</v>
      </c>
      <c r="K27" s="13">
        <v>3.9</v>
      </c>
      <c r="L27" s="13">
        <v>3.6</v>
      </c>
      <c r="M27" s="13">
        <v>3.8</v>
      </c>
      <c r="N27" s="13">
        <v>5</v>
      </c>
      <c r="O27" s="13">
        <v>3</v>
      </c>
    </row>
    <row r="28" spans="1:15" ht="17.25" thickTop="1" thickBot="1" x14ac:dyDescent="0.3">
      <c r="A28" s="3">
        <v>15</v>
      </c>
      <c r="B28" s="3" t="s">
        <v>15</v>
      </c>
      <c r="C28" s="13">
        <v>5</v>
      </c>
      <c r="D28" s="13">
        <v>4.2</v>
      </c>
      <c r="E28" s="13">
        <v>4.5</v>
      </c>
      <c r="F28" s="13">
        <v>2.5</v>
      </c>
      <c r="G28" s="13">
        <v>5</v>
      </c>
      <c r="H28" s="13">
        <v>3.9</v>
      </c>
      <c r="I28" s="13">
        <v>5</v>
      </c>
      <c r="J28" s="13">
        <v>4.8</v>
      </c>
      <c r="K28" s="13">
        <v>0</v>
      </c>
      <c r="L28" s="13">
        <v>3.1</v>
      </c>
      <c r="M28" s="13">
        <v>4</v>
      </c>
      <c r="N28" s="13">
        <v>4.3</v>
      </c>
      <c r="O28" s="13">
        <v>4</v>
      </c>
    </row>
    <row r="29" spans="1:15" ht="17.25" thickTop="1" thickBot="1" x14ac:dyDescent="0.3">
      <c r="A29" s="3">
        <v>16</v>
      </c>
      <c r="B29" s="3" t="s">
        <v>1</v>
      </c>
      <c r="C29" s="13">
        <v>4.9000000000000004</v>
      </c>
      <c r="D29" s="13">
        <v>3.2</v>
      </c>
      <c r="E29" s="13">
        <v>4.9000000000000004</v>
      </c>
      <c r="F29" s="13">
        <v>3.5</v>
      </c>
      <c r="G29" s="13">
        <v>3.9</v>
      </c>
      <c r="H29" s="13">
        <v>4.5</v>
      </c>
      <c r="I29" s="13">
        <v>3.5</v>
      </c>
      <c r="J29" s="13">
        <v>4.5</v>
      </c>
      <c r="K29" s="13">
        <v>4.8</v>
      </c>
      <c r="L29" s="13">
        <v>3.7</v>
      </c>
      <c r="M29" s="13">
        <v>3.9</v>
      </c>
      <c r="N29" s="13">
        <v>3.5</v>
      </c>
      <c r="O29" s="13">
        <v>3.5</v>
      </c>
    </row>
    <row r="30" spans="1:15" ht="17.25" thickTop="1" thickBot="1" x14ac:dyDescent="0.3">
      <c r="A30" s="3">
        <v>17</v>
      </c>
      <c r="B30" s="3" t="s">
        <v>6</v>
      </c>
      <c r="C30" s="13">
        <v>3.9</v>
      </c>
      <c r="D30" s="13">
        <v>5</v>
      </c>
      <c r="E30" s="13">
        <v>4.8</v>
      </c>
      <c r="F30" s="13">
        <v>4</v>
      </c>
      <c r="G30" s="13">
        <v>5</v>
      </c>
      <c r="H30" s="13">
        <v>5</v>
      </c>
      <c r="I30" s="13">
        <v>2.2999999999999998</v>
      </c>
      <c r="J30" s="13">
        <v>5</v>
      </c>
      <c r="K30" s="13">
        <v>3.7</v>
      </c>
      <c r="L30" s="13">
        <v>4.5</v>
      </c>
      <c r="M30" s="13">
        <v>4.5</v>
      </c>
      <c r="N30" s="13">
        <v>4.0999999999999996</v>
      </c>
      <c r="O30" s="13">
        <v>4.5</v>
      </c>
    </row>
    <row r="31" spans="1:15" ht="17.25" thickTop="1" thickBot="1" x14ac:dyDescent="0.3">
      <c r="A31" s="3">
        <v>18</v>
      </c>
      <c r="B31" s="3" t="s">
        <v>7</v>
      </c>
      <c r="C31" s="13">
        <v>3.8</v>
      </c>
      <c r="D31" s="13">
        <v>4.8</v>
      </c>
      <c r="E31" s="13">
        <v>4.5999999999999996</v>
      </c>
      <c r="F31" s="13">
        <v>5</v>
      </c>
      <c r="G31" s="13">
        <v>5</v>
      </c>
      <c r="H31" s="13">
        <v>3.4</v>
      </c>
      <c r="I31" s="13">
        <v>2.9</v>
      </c>
      <c r="J31" s="13">
        <v>1</v>
      </c>
      <c r="K31" s="13">
        <v>3.8</v>
      </c>
      <c r="L31" s="13">
        <v>5</v>
      </c>
      <c r="M31" s="13">
        <v>5</v>
      </c>
      <c r="N31" s="13">
        <v>3.8</v>
      </c>
      <c r="O31" s="13">
        <v>4.5</v>
      </c>
    </row>
    <row r="32" spans="1:15" ht="17.25" thickTop="1" thickBot="1" x14ac:dyDescent="0.3">
      <c r="A32" s="3">
        <v>19</v>
      </c>
      <c r="B32" s="3" t="s">
        <v>3</v>
      </c>
      <c r="C32" s="13">
        <v>5</v>
      </c>
      <c r="D32" s="13">
        <v>4.9000000000000004</v>
      </c>
      <c r="E32" s="13">
        <v>4.2</v>
      </c>
      <c r="F32" s="13">
        <v>4</v>
      </c>
      <c r="G32" s="13">
        <v>4.8</v>
      </c>
      <c r="H32" s="13">
        <v>5</v>
      </c>
      <c r="I32" s="13">
        <v>4.5999999999999996</v>
      </c>
      <c r="J32" s="13">
        <v>4.5</v>
      </c>
      <c r="K32" s="13">
        <v>3.5</v>
      </c>
      <c r="L32" s="13">
        <v>5</v>
      </c>
      <c r="M32" s="13">
        <v>4</v>
      </c>
      <c r="N32" s="13">
        <v>4</v>
      </c>
      <c r="O32" s="13">
        <v>4.5</v>
      </c>
    </row>
    <row r="33" spans="1:15" ht="17.25" thickTop="1" thickBot="1" x14ac:dyDescent="0.3">
      <c r="A33" s="3">
        <v>20</v>
      </c>
      <c r="B33" s="3" t="s">
        <v>12</v>
      </c>
      <c r="C33" s="13">
        <v>4</v>
      </c>
      <c r="D33" s="13">
        <v>5</v>
      </c>
      <c r="E33" s="13">
        <v>3.6</v>
      </c>
      <c r="F33" s="13">
        <v>4</v>
      </c>
      <c r="G33" s="13">
        <v>4.8</v>
      </c>
      <c r="H33" s="13">
        <v>3.2</v>
      </c>
      <c r="I33" s="13">
        <v>4.5</v>
      </c>
      <c r="J33" s="13">
        <v>4.5999999999999996</v>
      </c>
      <c r="K33" s="13">
        <v>4</v>
      </c>
      <c r="L33" s="13">
        <v>5</v>
      </c>
      <c r="M33" s="13">
        <v>4</v>
      </c>
      <c r="N33" s="13">
        <v>3.9</v>
      </c>
      <c r="O33" s="13">
        <v>3.5</v>
      </c>
    </row>
    <row r="34" spans="1:15" ht="16.5" thickTop="1" x14ac:dyDescent="0.25">
      <c r="N34" s="4"/>
    </row>
    <row r="35" spans="1:15" x14ac:dyDescent="0.25">
      <c r="A35" s="1">
        <v>1</v>
      </c>
      <c r="B35" s="1">
        <v>2</v>
      </c>
      <c r="C35" s="1">
        <v>3</v>
      </c>
      <c r="D35" s="1">
        <v>4</v>
      </c>
      <c r="E35" s="1">
        <v>5</v>
      </c>
      <c r="F35" s="1">
        <v>6</v>
      </c>
      <c r="G35" s="1">
        <v>7</v>
      </c>
      <c r="H35" s="1">
        <v>8</v>
      </c>
      <c r="I35" s="1">
        <v>9</v>
      </c>
      <c r="J35" s="1">
        <v>10</v>
      </c>
      <c r="K35" s="1">
        <v>11</v>
      </c>
      <c r="L35" s="1">
        <v>12</v>
      </c>
      <c r="M35" s="1">
        <v>13</v>
      </c>
      <c r="N35" s="1">
        <v>14</v>
      </c>
      <c r="O35" s="1">
        <v>15</v>
      </c>
    </row>
  </sheetData>
  <mergeCells count="5">
    <mergeCell ref="A9:O10"/>
    <mergeCell ref="A11:O11"/>
    <mergeCell ref="A12:B13"/>
    <mergeCell ref="C12:J12"/>
    <mergeCell ref="C13:J1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8:X38"/>
  <sheetViews>
    <sheetView tabSelected="1" topLeftCell="A9" workbookViewId="0">
      <selection activeCell="C15" sqref="C15"/>
    </sheetView>
  </sheetViews>
  <sheetFormatPr baseColWidth="10" defaultRowHeight="15.75" x14ac:dyDescent="0.25"/>
  <cols>
    <col min="1" max="1" width="6.28515625" style="1" customWidth="1"/>
    <col min="2" max="2" width="23.85546875" style="1" bestFit="1" customWidth="1"/>
    <col min="3" max="10" width="5.7109375" style="1" customWidth="1"/>
    <col min="11" max="11" width="10.42578125" style="1" customWidth="1"/>
    <col min="12" max="12" width="19" style="1" customWidth="1"/>
    <col min="13" max="13" width="9.42578125" style="1" bestFit="1" customWidth="1"/>
    <col min="14" max="14" width="9.42578125" style="1" customWidth="1"/>
    <col min="15" max="15" width="10" style="1" bestFit="1" customWidth="1"/>
    <col min="16" max="16" width="10" style="1" customWidth="1"/>
    <col min="17" max="17" width="7.140625" style="1" bestFit="1" customWidth="1"/>
    <col min="18" max="18" width="7.140625" style="1" customWidth="1"/>
    <col min="19" max="19" width="7.7109375" style="1" bestFit="1" customWidth="1"/>
    <col min="20" max="20" width="13.85546875" style="1" customWidth="1"/>
    <col min="21" max="21" width="13.85546875" style="1" bestFit="1" customWidth="1"/>
    <col min="22" max="22" width="8.28515625" style="1" customWidth="1"/>
    <col min="23" max="23" width="10.5703125" style="1" customWidth="1"/>
    <col min="24" max="24" width="16.28515625" style="1" customWidth="1"/>
    <col min="25" max="16384" width="11.42578125" style="1"/>
  </cols>
  <sheetData>
    <row r="8" spans="1:24" ht="16.5" thickBot="1" x14ac:dyDescent="0.3"/>
    <row r="9" spans="1:24" ht="15.75" customHeight="1" x14ac:dyDescent="0.25">
      <c r="A9" s="29" t="s">
        <v>22</v>
      </c>
      <c r="B9" s="30"/>
      <c r="C9" s="30"/>
      <c r="D9" s="30"/>
      <c r="E9" s="30"/>
      <c r="F9" s="30"/>
      <c r="G9" s="30"/>
      <c r="H9" s="30"/>
      <c r="I9" s="30"/>
      <c r="J9" s="30"/>
      <c r="K9" s="30"/>
      <c r="L9" s="30"/>
      <c r="M9" s="30"/>
      <c r="N9" s="30"/>
      <c r="O9" s="30"/>
      <c r="P9" s="30"/>
      <c r="Q9" s="30"/>
      <c r="R9" s="30"/>
      <c r="S9" s="30"/>
      <c r="T9" s="30"/>
      <c r="U9" s="30"/>
      <c r="V9" s="30"/>
      <c r="W9" s="30"/>
      <c r="X9" s="37"/>
    </row>
    <row r="10" spans="1:24" ht="15.75" customHeight="1" thickBot="1" x14ac:dyDescent="0.3">
      <c r="A10" s="31"/>
      <c r="B10" s="32"/>
      <c r="C10" s="32"/>
      <c r="D10" s="32"/>
      <c r="E10" s="32"/>
      <c r="F10" s="32"/>
      <c r="G10" s="32"/>
      <c r="H10" s="32"/>
      <c r="I10" s="32"/>
      <c r="J10" s="32"/>
      <c r="K10" s="32"/>
      <c r="L10" s="32"/>
      <c r="M10" s="32"/>
      <c r="N10" s="32"/>
      <c r="O10" s="32"/>
      <c r="P10" s="32"/>
      <c r="Q10" s="32"/>
      <c r="R10" s="32"/>
      <c r="S10" s="32"/>
      <c r="T10" s="32"/>
      <c r="U10" s="32"/>
      <c r="V10" s="32"/>
      <c r="W10" s="32"/>
      <c r="X10" s="38"/>
    </row>
    <row r="11" spans="1:24" ht="14.25" customHeight="1" thickBot="1" x14ac:dyDescent="0.3">
      <c r="A11" s="33" t="s">
        <v>26</v>
      </c>
      <c r="B11" s="33"/>
      <c r="C11" s="33"/>
      <c r="D11" s="33"/>
      <c r="E11" s="33"/>
      <c r="F11" s="33"/>
      <c r="G11" s="33"/>
      <c r="H11" s="33"/>
      <c r="I11" s="33"/>
      <c r="J11" s="33"/>
      <c r="K11" s="33"/>
      <c r="L11" s="33"/>
      <c r="M11" s="33"/>
      <c r="N11" s="33"/>
      <c r="O11" s="33"/>
      <c r="P11" s="33"/>
      <c r="Q11" s="33"/>
      <c r="R11" s="33"/>
      <c r="S11" s="33"/>
      <c r="T11" s="33"/>
      <c r="U11" s="33"/>
      <c r="V11" s="33"/>
      <c r="W11" s="33"/>
      <c r="X11" s="33"/>
    </row>
    <row r="12" spans="1:24" ht="15.75" customHeight="1" thickTop="1" thickBot="1" x14ac:dyDescent="0.3">
      <c r="A12" s="39" t="s">
        <v>31</v>
      </c>
      <c r="B12" s="39"/>
      <c r="C12" s="40"/>
      <c r="D12" s="40"/>
      <c r="E12" s="40"/>
      <c r="F12" s="40"/>
      <c r="G12" s="40"/>
      <c r="H12" s="40"/>
      <c r="I12" s="40"/>
      <c r="J12" s="41"/>
      <c r="K12" s="20"/>
      <c r="L12" s="20"/>
      <c r="N12" s="6" t="s">
        <v>29</v>
      </c>
      <c r="P12" s="7" t="s">
        <v>30</v>
      </c>
      <c r="R12" s="7" t="s">
        <v>30</v>
      </c>
      <c r="T12" s="7" t="s">
        <v>30</v>
      </c>
      <c r="V12" s="7" t="s">
        <v>30</v>
      </c>
      <c r="W12" s="7" t="s">
        <v>30</v>
      </c>
      <c r="X12" s="8" t="s">
        <v>27</v>
      </c>
    </row>
    <row r="13" spans="1:24" ht="15.75" customHeight="1" thickTop="1" thickBot="1" x14ac:dyDescent="0.3">
      <c r="A13" s="39"/>
      <c r="B13" s="39"/>
      <c r="C13" s="42" t="s">
        <v>28</v>
      </c>
      <c r="D13" s="42"/>
      <c r="E13" s="42"/>
      <c r="F13" s="42"/>
      <c r="G13" s="42"/>
      <c r="H13" s="42"/>
      <c r="I13" s="42"/>
      <c r="J13" s="42"/>
      <c r="K13" s="18" t="s">
        <v>32</v>
      </c>
      <c r="L13" s="19">
        <v>0.3</v>
      </c>
      <c r="M13" s="9" t="s">
        <v>20</v>
      </c>
      <c r="N13" s="5">
        <v>0.2</v>
      </c>
      <c r="O13" s="9" t="s">
        <v>21</v>
      </c>
      <c r="P13" s="5">
        <v>0.2</v>
      </c>
      <c r="Q13" s="9" t="s">
        <v>24</v>
      </c>
      <c r="R13" s="5">
        <v>0.1</v>
      </c>
      <c r="S13" s="9" t="s">
        <v>25</v>
      </c>
      <c r="T13" s="5">
        <v>0.1</v>
      </c>
      <c r="U13" s="9" t="s">
        <v>23</v>
      </c>
      <c r="V13" s="5">
        <v>0.1</v>
      </c>
      <c r="W13" s="10" t="s">
        <v>33</v>
      </c>
      <c r="X13" s="8" t="s">
        <v>34</v>
      </c>
    </row>
    <row r="14" spans="1:24" ht="15.75" customHeight="1" thickTop="1" thickBot="1" x14ac:dyDescent="0.3">
      <c r="A14" s="3">
        <v>1</v>
      </c>
      <c r="B14" s="3" t="str">
        <f>IF(ISBLANK(A14),"",IF(ISERROR(VLOOKUP(A14,datosestudiantes,2,FALSE)),"no existe",VLOOKUP(A14,datosestudiantes,2,FALSE)))</f>
        <v>ALEJANDRO SEPULVEDA</v>
      </c>
      <c r="C14" s="3">
        <f>IF(ISERROR(VLOOKUP(A14,datosestudiantes,3,FALSE)),"",VLOOKUP(A14,datosestudiantes,3,FALSE))</f>
        <v>4.3</v>
      </c>
      <c r="D14" s="3">
        <f>IF(ISERROR(VLOOKUP(A14,datosestudiantes,4,FALSE)),"",VLOOKUP(A14,datosestudiantes,4,FALSE))</f>
        <v>1.2</v>
      </c>
      <c r="E14" s="3">
        <f>IF(ISERROR(VLOOKUP(A14,datosestudiantes,5,FALSE)),"",VLOOKUP(A14,datosestudiantes,5,FALSE))</f>
        <v>2.9</v>
      </c>
      <c r="F14" s="3">
        <f>IF(ISERROR(VLOOKUP(A14,datosestudiantes,6,FALSE)),"",VLOOKUP(A14,datosestudiantes,6,FALSE))</f>
        <v>4.5</v>
      </c>
      <c r="G14" s="3">
        <f>IF(ISERROR(VLOOKUP(A14,datosestudiantes,7,FALSE)),"",VLOOKUP(A14,datosestudiantes,7,FALSE))</f>
        <v>4.8</v>
      </c>
      <c r="H14" s="3">
        <f>IF(ISERROR(VLOOKUP(A14,datosestudiantes,8,FALSE)),"",VLOOKUP(A14,datosestudiantes,8,FALSE))</f>
        <v>3.9</v>
      </c>
      <c r="I14" s="3">
        <f>IF(ISERROR(VLOOKUP(A14,datosestudiantes,9,FALSE)),"",VLOOKUP(A14,datosestudiantes,9,FALSE))</f>
        <v>4.2</v>
      </c>
      <c r="J14" s="3">
        <f>IF(ISERROR(VLOOKUP(A14,datosestudiantes,10,FALSE)),"",VLOOKUP(A14,datosestudiantes,10,FALSE))</f>
        <v>4</v>
      </c>
      <c r="K14" s="3">
        <f>IF(OR(B14="",C14="",D14="",E14="",F14="",G14="",H14="",I14="",J14=""),"",AVERAGE(C14:J14))</f>
        <v>3.7249999999999996</v>
      </c>
      <c r="L14" s="3">
        <f>IF(ISERROR(VLOOKUP(A14,datosestudiantes,12,FALSE)),"",VLOOKUP(A14,datosestudiantes,12,FALSE))</f>
        <v>4.3</v>
      </c>
      <c r="M14" s="3">
        <f>IF(ISERROR(VLOOKUP(A14,datosestudiantes,13,FALSE)),"",VLOOKUP(A14,datosestudiantes,13,FALSE))</f>
        <v>3.4</v>
      </c>
      <c r="N14" s="3">
        <f>IF(ISERROR(VLOOKUP(A14,datosestudiantes,14,FALSE)),"",VLOOKUP(A14,datosestudiantes,14,FALSE))</f>
        <v>2.9</v>
      </c>
      <c r="O14" s="3">
        <f>IF(ISERROR(VLOOKUP(A14,datosestudiantes,14,FALSE)),"",VLOOKUP(A14,datosestudiantes,14,FALSE))</f>
        <v>2.9</v>
      </c>
      <c r="P14" s="3">
        <f>IF(ISERROR(VLOOKUP(A14,datosestudiantes,15,FALSE)),"",VLOOKUP(A14,datosestudiantes,15,FALSE))</f>
        <v>3.5</v>
      </c>
      <c r="Q14" s="3">
        <f>IF(ISERROR(VLOOKUP(A14,datosestudiantes,16,FALSE)),"",VLOOKUP(A14,datosestudiantes,16,FALSE))</f>
        <v>0</v>
      </c>
      <c r="R14" s="3">
        <f>IF(ISERROR(VLOOKUP(A14,datosestudiantes,17,FALSE)),"",VLOOKUP(A14,datosestudiantes,17,FALSE))</f>
        <v>0</v>
      </c>
      <c r="S14" s="13">
        <f t="shared" ref="S14" si="0">VLOOKUP(A14,datosestudiantes,14,FALSE)</f>
        <v>2.9</v>
      </c>
      <c r="T14" s="12">
        <f t="shared" ref="T14" si="1">S14*$T$13</f>
        <v>0.28999999999999998</v>
      </c>
      <c r="U14" s="11">
        <f t="shared" ref="U14" si="2">VLOOKUP(A14,datosestudiantes,15,FALSE)</f>
        <v>3.5</v>
      </c>
      <c r="V14" s="12">
        <f t="shared" ref="V14" si="3">U14*$V$13</f>
        <v>0.35000000000000003</v>
      </c>
      <c r="W14" s="12">
        <f t="shared" ref="W14" si="4">L14+N14+P14+R14+T14+V14</f>
        <v>11.339999999999998</v>
      </c>
      <c r="X14" s="21" t="str">
        <f t="shared" ref="X14" si="5">IF(W13&gt;=3,"gano","perdio")</f>
        <v>gano</v>
      </c>
    </row>
    <row r="15" spans="1:24" s="2" customFormat="1" ht="17.25" thickTop="1" thickBot="1" x14ac:dyDescent="0.3">
      <c r="A15" s="3"/>
      <c r="B15" s="3" t="str">
        <f>IF(ISBLANK(A15),"",IF(ISERROR(VLOOKUP(A15,datosestudiantes,2,FALSE)),"no existe",VLOOKUP(A15,datosestudiantes,2,FALSE)))</f>
        <v/>
      </c>
      <c r="C15" s="3" t="str">
        <f>IF(ISBLANK(A14),"",IF(ISERROR(VLOOKUP(A15,datosestudiantes,3,FALSE)),"",VLOOKUP(A15,datosestudiantes,3,FALSE)))</f>
        <v/>
      </c>
      <c r="D15" s="3" t="str">
        <f>IF(ISERROR(VLOOKUP(A15,datosestudiantes,4,FALSE)),"",VLOOKUP(A15,datosestudiantes,4,FALSE))</f>
        <v/>
      </c>
      <c r="E15" s="3" t="str">
        <f>IF(ISERROR(VLOOKUP(A15,datosestudiantes,5,FALSE)),"",VLOOKUP(A15,datosestudiantes,5,FALSE))</f>
        <v/>
      </c>
      <c r="F15" s="3" t="str">
        <f>IF(ISERROR(VLOOKUP(A15,datosestudiantes,6,FALSE)),"",VLOOKUP(A15,datosestudiantes,6,FALSE))</f>
        <v/>
      </c>
      <c r="G15" s="3" t="str">
        <f>IF(ISERROR(VLOOKUP(A15,datosestudiantes,7,FALSE)),"",VLOOKUP(A15,datosestudiantes,7,FALSE))</f>
        <v/>
      </c>
      <c r="H15" s="3" t="str">
        <f>IF(ISERROR(VLOOKUP(A15,datosestudiantes,8,FALSE)),"",VLOOKUP(A15,datosestudiantes,8,FALSE))</f>
        <v/>
      </c>
      <c r="I15" s="3" t="str">
        <f>IF(ISERROR(VLOOKUP(A15,datosestudiantes,9,FALSE)),"",VLOOKUP(A15,datosestudiantes,9,FALSE))</f>
        <v/>
      </c>
      <c r="J15" s="3" t="str">
        <f>IF(ISERROR(VLOOKUP(A15,datosestudiantes,10,FALSE)),"",VLOOKUP(A15,datosestudiantes,10,FALSE))</f>
        <v/>
      </c>
      <c r="K15" s="3" t="str">
        <f>IF(ISERROR(VLOOKUP(A15,datosestudiantes,11,FALSE)),"",VLOOKUP(A15,datosestudiantes,11,FALSE))</f>
        <v/>
      </c>
      <c r="L15" s="3" t="str">
        <f>IF(ISERROR(VLOOKUP(A15,datosestudiantes,12,FALSE)),"",VLOOKUP(A15,datosestudiantes,12,FALSE))</f>
        <v/>
      </c>
      <c r="M15" s="3" t="str">
        <f>IF(ISERROR(VLOOKUP(A15,datosestudiantes,13,FALSE)),"",VLOOKUP(A15,datosestudiantes,13,FALSE))</f>
        <v/>
      </c>
      <c r="N15" s="3" t="str">
        <f>IF(ISERROR(VLOOKUP(A15,datosestudiantes,14,FALSE)),"",VLOOKUP(A15,datosestudiantes,14,FALSE))</f>
        <v/>
      </c>
      <c r="O15" s="3" t="str">
        <f>IF(ISERROR(VLOOKUP(A15,datosestudiantes,14,FALSE)),"",VLOOKUP(A15,datosestudiantes,14,FALSE))</f>
        <v/>
      </c>
      <c r="P15" s="3" t="str">
        <f>IF(ISERROR(VLOOKUP(A15,datosestudiantes,15,FALSE)),"",VLOOKUP(A15,datosestudiantes,15,FALSE))</f>
        <v/>
      </c>
      <c r="Q15" s="3" t="str">
        <f>IF(ISERROR(VLOOKUP(A15,datosestudiantes,16,FALSE)),"",VLOOKUP(A15,datosestudiantes,16,FALSE))</f>
        <v/>
      </c>
      <c r="R15" s="3" t="str">
        <f>IF(ISERROR(VLOOKUP(A15,datosestudiantes,17,FALSE)),"",VLOOKUP(A15,datosestudiantes,17,FALSE))</f>
        <v/>
      </c>
      <c r="S15" s="13" t="e">
        <f t="shared" ref="S15:S33" si="6">VLOOKUP(A15,datosestudiantes,14,FALSE)</f>
        <v>#N/A</v>
      </c>
      <c r="T15" s="12" t="e">
        <f t="shared" ref="T15:T33" si="7">S15*$T$13</f>
        <v>#N/A</v>
      </c>
      <c r="U15" s="11" t="e">
        <f t="shared" ref="U14:U33" si="8">VLOOKUP(A15,datosestudiantes,15,FALSE)</f>
        <v>#N/A</v>
      </c>
      <c r="V15" s="12" t="e">
        <f t="shared" ref="V15:V33" si="9">U15*$V$13</f>
        <v>#N/A</v>
      </c>
      <c r="W15" s="12" t="e">
        <f t="shared" ref="W15:W33" si="10">L15+N15+P15+R15+T15+V15</f>
        <v>#VALUE!</v>
      </c>
      <c r="X15" s="21" t="str">
        <f t="shared" ref="X15:X33" si="11">IF(W14&gt;=3,"gano","perdio")</f>
        <v>gano</v>
      </c>
    </row>
    <row r="16" spans="1:24" s="2" customFormat="1" ht="17.25" thickTop="1" thickBot="1" x14ac:dyDescent="0.3">
      <c r="A16" s="3"/>
      <c r="B16" s="3" t="str">
        <f>IF(ISBLANK(A16),"",IF(ISERROR(VLOOKUP(A16,datosestudiantes,2,FALSE)),"no existe",VLOOKUP(A16,datosestudiantes,2,FALSE)))</f>
        <v/>
      </c>
      <c r="C16" s="3" t="str">
        <f>IF(ISERROR(VLOOKUP(A16,datosestudiantes,3,FALSE)),"",VLOOKUP(A16,datosestudiantes,3,FALSE))</f>
        <v/>
      </c>
      <c r="D16" s="3" t="str">
        <f>IF(ISERROR(VLOOKUP(A16,datosestudiantes,4,FALSE)),"",VLOOKUP(A16,datosestudiantes,4,FALSE))</f>
        <v/>
      </c>
      <c r="E16" s="3" t="str">
        <f>IF(ISERROR(VLOOKUP(A16,datosestudiantes,5,FALSE)),"",VLOOKUP(A16,datosestudiantes,5,FALSE))</f>
        <v/>
      </c>
      <c r="F16" s="3" t="str">
        <f>IF(ISERROR(VLOOKUP(A16,datosestudiantes,6,FALSE)),"",VLOOKUP(A16,datosestudiantes,6,FALSE))</f>
        <v/>
      </c>
      <c r="G16" s="3" t="str">
        <f>IF(ISERROR(VLOOKUP(A16,datosestudiantes,7,FALSE)),"",VLOOKUP(A16,datosestudiantes,7,FALSE))</f>
        <v/>
      </c>
      <c r="H16" s="3" t="str">
        <f>IF(ISERROR(VLOOKUP(A16,datosestudiantes,8,FALSE)),"",VLOOKUP(A16,datosestudiantes,8,FALSE))</f>
        <v/>
      </c>
      <c r="I16" s="3" t="str">
        <f>IF(ISERROR(VLOOKUP(A16,datosestudiantes,9,FALSE)),"",VLOOKUP(A16,datosestudiantes,9,FALSE))</f>
        <v/>
      </c>
      <c r="J16" s="3" t="str">
        <f>IF(ISERROR(VLOOKUP(A16,datosestudiantes,10,FALSE)),"",VLOOKUP(A16,datosestudiantes,10,FALSE))</f>
        <v/>
      </c>
      <c r="K16" s="3" t="str">
        <f>IF(ISERROR(VLOOKUP(A16,datosestudiantes,11,FALSE)),"",VLOOKUP(A16,datosestudiantes,11,FALSE))</f>
        <v/>
      </c>
      <c r="L16" s="3" t="str">
        <f>IF(ISERROR(VLOOKUP(A16,datosestudiantes,12,FALSE)),"",VLOOKUP(A16,datosestudiantes,12,FALSE))</f>
        <v/>
      </c>
      <c r="M16" s="3" t="str">
        <f>IF(ISERROR(VLOOKUP(A16,datosestudiantes,13,FALSE)),"",VLOOKUP(A16,datosestudiantes,13,FALSE))</f>
        <v/>
      </c>
      <c r="N16" s="3" t="str">
        <f>IF(ISERROR(VLOOKUP(A16,datosestudiantes,14,FALSE)),"",VLOOKUP(A16,datosestudiantes,14,FALSE))</f>
        <v/>
      </c>
      <c r="O16" s="3" t="str">
        <f>IF(ISERROR(VLOOKUP(A16,datosestudiantes,14,FALSE)),"",VLOOKUP(A16,datosestudiantes,14,FALSE))</f>
        <v/>
      </c>
      <c r="P16" s="3" t="str">
        <f>IF(ISERROR(VLOOKUP(A16,datosestudiantes,15,FALSE)),"",VLOOKUP(A16,datosestudiantes,15,FALSE))</f>
        <v/>
      </c>
      <c r="Q16" s="3" t="str">
        <f>IF(ISERROR(VLOOKUP(A16,datosestudiantes,16,FALSE)),"",VLOOKUP(A16,datosestudiantes,16,FALSE))</f>
        <v/>
      </c>
      <c r="R16" s="3" t="str">
        <f>IF(ISERROR(VLOOKUP(A16,datosestudiantes,17,FALSE)),"",VLOOKUP(A16,datosestudiantes,17,FALSE))</f>
        <v/>
      </c>
      <c r="S16" s="13" t="e">
        <f t="shared" si="6"/>
        <v>#N/A</v>
      </c>
      <c r="T16" s="12" t="e">
        <f t="shared" si="7"/>
        <v>#N/A</v>
      </c>
      <c r="U16" s="11" t="e">
        <f t="shared" si="8"/>
        <v>#N/A</v>
      </c>
      <c r="V16" s="12" t="e">
        <f t="shared" si="9"/>
        <v>#N/A</v>
      </c>
      <c r="W16" s="12" t="e">
        <f t="shared" si="10"/>
        <v>#VALUE!</v>
      </c>
      <c r="X16" s="21" t="e">
        <f t="shared" si="11"/>
        <v>#VALUE!</v>
      </c>
    </row>
    <row r="17" spans="1:24" ht="17.25" thickTop="1" thickBot="1" x14ac:dyDescent="0.3">
      <c r="A17" s="3"/>
      <c r="B17" s="3" t="str">
        <f>IF(ISBLANK(A17),"",IF(ISERROR(VLOOKUP(A17,datosestudiantes,2,FALSE)),"no existe",VLOOKUP(A17,datosestudiantes,2,FALSE)))</f>
        <v/>
      </c>
      <c r="C17" s="3" t="str">
        <f>IF(ISERROR(VLOOKUP(A17,datosestudiantes,3,FALSE)),"",VLOOKUP(A17,datosestudiantes,3,FALSE))</f>
        <v/>
      </c>
      <c r="D17" s="3" t="str">
        <f>IF(ISERROR(VLOOKUP(A17,datosestudiantes,4,FALSE)),"",VLOOKUP(A17,datosestudiantes,4,FALSE))</f>
        <v/>
      </c>
      <c r="E17" s="3" t="str">
        <f>IF(ISERROR(VLOOKUP(A17,datosestudiantes,5,FALSE)),"",VLOOKUP(A17,datosestudiantes,5,FALSE))</f>
        <v/>
      </c>
      <c r="F17" s="3" t="str">
        <f>IF(ISERROR(VLOOKUP(A17,datosestudiantes,6,FALSE)),"",VLOOKUP(A17,datosestudiantes,6,FALSE))</f>
        <v/>
      </c>
      <c r="G17" s="3" t="str">
        <f>IF(ISERROR(VLOOKUP(A17,datosestudiantes,7,FALSE)),"",VLOOKUP(A17,datosestudiantes,7,FALSE))</f>
        <v/>
      </c>
      <c r="H17" s="3" t="str">
        <f>IF(ISERROR(VLOOKUP(A17,datosestudiantes,8,FALSE)),"",VLOOKUP(A17,datosestudiantes,8,FALSE))</f>
        <v/>
      </c>
      <c r="I17" s="3" t="str">
        <f>IF(ISERROR(VLOOKUP(A17,datosestudiantes,9,FALSE)),"",VLOOKUP(A17,datosestudiantes,9,FALSE))</f>
        <v/>
      </c>
      <c r="J17" s="3" t="str">
        <f>IF(ISERROR(VLOOKUP(A17,datosestudiantes,10,FALSE)),"",VLOOKUP(A17,datosestudiantes,10,FALSE))</f>
        <v/>
      </c>
      <c r="K17" s="3" t="str">
        <f>IF(ISERROR(VLOOKUP(A17,datosestudiantes,11,FALSE)),"",VLOOKUP(A17,datosestudiantes,11,FALSE))</f>
        <v/>
      </c>
      <c r="L17" s="3" t="str">
        <f>IF(ISERROR(VLOOKUP(A17,datosestudiantes,12,FALSE)),"",VLOOKUP(A17,datosestudiantes,12,FALSE))</f>
        <v/>
      </c>
      <c r="M17" s="3" t="str">
        <f>IF(ISERROR(VLOOKUP(A17,datosestudiantes,13,FALSE)),"",VLOOKUP(A17,datosestudiantes,13,FALSE))</f>
        <v/>
      </c>
      <c r="N17" s="3" t="str">
        <f>IF(ISERROR(VLOOKUP(A17,datosestudiantes,14,FALSE)),"",VLOOKUP(A17,datosestudiantes,14,FALSE))</f>
        <v/>
      </c>
      <c r="O17" s="3" t="str">
        <f>IF(ISERROR(VLOOKUP(A17,datosestudiantes,14,FALSE)),"",VLOOKUP(A17,datosestudiantes,14,FALSE))</f>
        <v/>
      </c>
      <c r="P17" s="3" t="str">
        <f>IF(ISERROR(VLOOKUP(A17,datosestudiantes,15,FALSE)),"",VLOOKUP(A17,datosestudiantes,15,FALSE))</f>
        <v/>
      </c>
      <c r="Q17" s="3" t="str">
        <f>IF(ISERROR(VLOOKUP(A17,datosestudiantes,16,FALSE)),"",VLOOKUP(A17,datosestudiantes,16,FALSE))</f>
        <v/>
      </c>
      <c r="R17" s="3" t="str">
        <f>IF(ISERROR(VLOOKUP(A17,datosestudiantes,17,FALSE)),"",VLOOKUP(A17,datosestudiantes,17,FALSE))</f>
        <v/>
      </c>
      <c r="S17" s="13" t="e">
        <f t="shared" si="6"/>
        <v>#N/A</v>
      </c>
      <c r="T17" s="12" t="e">
        <f t="shared" si="7"/>
        <v>#N/A</v>
      </c>
      <c r="U17" s="11" t="e">
        <f t="shared" si="8"/>
        <v>#N/A</v>
      </c>
      <c r="V17" s="12" t="e">
        <f t="shared" si="9"/>
        <v>#N/A</v>
      </c>
      <c r="W17" s="12" t="e">
        <f t="shared" si="10"/>
        <v>#VALUE!</v>
      </c>
      <c r="X17" s="21" t="e">
        <f t="shared" si="11"/>
        <v>#VALUE!</v>
      </c>
    </row>
    <row r="18" spans="1:24" ht="17.25" thickTop="1" thickBot="1" x14ac:dyDescent="0.3">
      <c r="A18" s="3"/>
      <c r="B18" s="3" t="str">
        <f>IF(ISBLANK(A18),"",IF(ISERROR(VLOOKUP(A18,datosestudiantes,2,FALSE)),"no existe",VLOOKUP(A18,datosestudiantes,2,FALSE)))</f>
        <v/>
      </c>
      <c r="C18" s="3" t="str">
        <f>IF(ISERROR(VLOOKUP(A18,datosestudiantes,3,FALSE)),"",VLOOKUP(A18,datosestudiantes,3,FALSE))</f>
        <v/>
      </c>
      <c r="D18" s="3" t="str">
        <f>IF(ISERROR(VLOOKUP(A18,datosestudiantes,4,FALSE)),"",VLOOKUP(A18,datosestudiantes,4,FALSE))</f>
        <v/>
      </c>
      <c r="E18" s="3" t="str">
        <f>IF(ISERROR(VLOOKUP(A18,datosestudiantes,5,FALSE)),"",VLOOKUP(A18,datosestudiantes,5,FALSE))</f>
        <v/>
      </c>
      <c r="F18" s="3" t="str">
        <f>IF(ISERROR(VLOOKUP(A18,datosestudiantes,6,FALSE)),"",VLOOKUP(A18,datosestudiantes,6,FALSE))</f>
        <v/>
      </c>
      <c r="G18" s="3" t="str">
        <f>IF(ISERROR(VLOOKUP(A18,datosestudiantes,7,FALSE)),"",VLOOKUP(A18,datosestudiantes,7,FALSE))</f>
        <v/>
      </c>
      <c r="H18" s="3" t="str">
        <f>IF(ISERROR(VLOOKUP(A18,datosestudiantes,8,FALSE)),"",VLOOKUP(A18,datosestudiantes,8,FALSE))</f>
        <v/>
      </c>
      <c r="I18" s="3" t="str">
        <f>IF(ISERROR(VLOOKUP(A18,datosestudiantes,9,FALSE)),"",VLOOKUP(A18,datosestudiantes,9,FALSE))</f>
        <v/>
      </c>
      <c r="J18" s="3" t="str">
        <f>IF(ISERROR(VLOOKUP(A18,datosestudiantes,10,FALSE)),"",VLOOKUP(A18,datosestudiantes,10,FALSE))</f>
        <v/>
      </c>
      <c r="K18" s="3" t="str">
        <f>IF(ISERROR(VLOOKUP(A18,datosestudiantes,11,FALSE)),"",VLOOKUP(A18,datosestudiantes,11,FALSE))</f>
        <v/>
      </c>
      <c r="L18" s="3" t="str">
        <f>IF(ISERROR(VLOOKUP(A18,datosestudiantes,12,FALSE)),"",VLOOKUP(A18,datosestudiantes,12,FALSE))</f>
        <v/>
      </c>
      <c r="M18" s="3" t="str">
        <f>IF(ISERROR(VLOOKUP(A18,datosestudiantes,13,FALSE)),"",VLOOKUP(A18,datosestudiantes,13,FALSE))</f>
        <v/>
      </c>
      <c r="N18" s="3" t="str">
        <f>IF(ISERROR(VLOOKUP(A18,datosestudiantes,14,FALSE)),"",VLOOKUP(A18,datosestudiantes,14,FALSE))</f>
        <v/>
      </c>
      <c r="O18" s="3" t="str">
        <f>IF(ISERROR(VLOOKUP(A18,datosestudiantes,14,FALSE)),"",VLOOKUP(A18,datosestudiantes,14,FALSE))</f>
        <v/>
      </c>
      <c r="P18" s="3" t="str">
        <f>IF(ISERROR(VLOOKUP(A18,datosestudiantes,15,FALSE)),"",VLOOKUP(A18,datosestudiantes,15,FALSE))</f>
        <v/>
      </c>
      <c r="Q18" s="3" t="str">
        <f>IF(ISERROR(VLOOKUP(A18,datosestudiantes,16,FALSE)),"",VLOOKUP(A18,datosestudiantes,16,FALSE))</f>
        <v/>
      </c>
      <c r="R18" s="3" t="str">
        <f>IF(ISERROR(VLOOKUP(A18,datosestudiantes,17,FALSE)),"",VLOOKUP(A18,datosestudiantes,17,FALSE))</f>
        <v/>
      </c>
      <c r="S18" s="13" t="e">
        <f t="shared" si="6"/>
        <v>#N/A</v>
      </c>
      <c r="T18" s="12" t="e">
        <f t="shared" si="7"/>
        <v>#N/A</v>
      </c>
      <c r="U18" s="11" t="e">
        <f t="shared" si="8"/>
        <v>#N/A</v>
      </c>
      <c r="V18" s="12" t="e">
        <f t="shared" si="9"/>
        <v>#N/A</v>
      </c>
      <c r="W18" s="12" t="e">
        <f t="shared" si="10"/>
        <v>#VALUE!</v>
      </c>
      <c r="X18" s="21" t="e">
        <f t="shared" si="11"/>
        <v>#VALUE!</v>
      </c>
    </row>
    <row r="19" spans="1:24" ht="17.25" thickTop="1" thickBot="1" x14ac:dyDescent="0.3">
      <c r="A19" s="3"/>
      <c r="B19" s="3" t="str">
        <f>IF(ISBLANK(A19),"",IF(ISERROR(VLOOKUP(A19,datosestudiantes,2,FALSE)),"no existe",VLOOKUP(A19,datosestudiantes,2,FALSE)))</f>
        <v/>
      </c>
      <c r="C19" s="3" t="str">
        <f>IF(ISERROR(VLOOKUP(A19,datosestudiantes,3,FALSE)),"",VLOOKUP(A19,datosestudiantes,3,FALSE))</f>
        <v/>
      </c>
      <c r="D19" s="3" t="str">
        <f>IF(ISERROR(VLOOKUP(A19,datosestudiantes,4,FALSE)),"",VLOOKUP(A19,datosestudiantes,4,FALSE))</f>
        <v/>
      </c>
      <c r="E19" s="3" t="str">
        <f>IF(ISERROR(VLOOKUP(A19,datosestudiantes,5,FALSE)),"",VLOOKUP(A19,datosestudiantes,5,FALSE))</f>
        <v/>
      </c>
      <c r="F19" s="3" t="str">
        <f>IF(ISERROR(VLOOKUP(A19,datosestudiantes,6,FALSE)),"",VLOOKUP(A19,datosestudiantes,6,FALSE))</f>
        <v/>
      </c>
      <c r="G19" s="3" t="str">
        <f>IF(ISERROR(VLOOKUP(A19,datosestudiantes,7,FALSE)),"",VLOOKUP(A19,datosestudiantes,7,FALSE))</f>
        <v/>
      </c>
      <c r="H19" s="3" t="str">
        <f>IF(ISERROR(VLOOKUP(A19,datosestudiantes,8,FALSE)),"",VLOOKUP(A19,datosestudiantes,8,FALSE))</f>
        <v/>
      </c>
      <c r="I19" s="3" t="str">
        <f>IF(ISERROR(VLOOKUP(A19,datosestudiantes,9,FALSE)),"",VLOOKUP(A19,datosestudiantes,9,FALSE))</f>
        <v/>
      </c>
      <c r="J19" s="3" t="str">
        <f>IF(ISERROR(VLOOKUP(A19,datosestudiantes,10,FALSE)),"",VLOOKUP(A19,datosestudiantes,10,FALSE))</f>
        <v/>
      </c>
      <c r="K19" s="3" t="str">
        <f>IF(ISERROR(VLOOKUP(A19,datosestudiantes,11,FALSE)),"",VLOOKUP(A19,datosestudiantes,11,FALSE))</f>
        <v/>
      </c>
      <c r="L19" s="3" t="str">
        <f>IF(ISERROR(VLOOKUP(A19,datosestudiantes,12,FALSE)),"",VLOOKUP(A19,datosestudiantes,12,FALSE))</f>
        <v/>
      </c>
      <c r="M19" s="3" t="str">
        <f>IF(ISERROR(VLOOKUP(A19,datosestudiantes,13,FALSE)),"",VLOOKUP(A19,datosestudiantes,13,FALSE))</f>
        <v/>
      </c>
      <c r="N19" s="3" t="str">
        <f>IF(ISERROR(VLOOKUP(A19,datosestudiantes,14,FALSE)),"",VLOOKUP(A19,datosestudiantes,14,FALSE))</f>
        <v/>
      </c>
      <c r="O19" s="3" t="str">
        <f>IF(ISERROR(VLOOKUP(A19,datosestudiantes,14,FALSE)),"",VLOOKUP(A19,datosestudiantes,14,FALSE))</f>
        <v/>
      </c>
      <c r="P19" s="3" t="str">
        <f>IF(ISERROR(VLOOKUP(A19,datosestudiantes,15,FALSE)),"",VLOOKUP(A19,datosestudiantes,15,FALSE))</f>
        <v/>
      </c>
      <c r="Q19" s="3" t="str">
        <f>IF(ISERROR(VLOOKUP(A19,datosestudiantes,16,FALSE)),"",VLOOKUP(A19,datosestudiantes,16,FALSE))</f>
        <v/>
      </c>
      <c r="R19" s="3" t="str">
        <f>IF(ISERROR(VLOOKUP(A19,datosestudiantes,17,FALSE)),"",VLOOKUP(A19,datosestudiantes,17,FALSE))</f>
        <v/>
      </c>
      <c r="S19" s="13" t="e">
        <f t="shared" si="6"/>
        <v>#N/A</v>
      </c>
      <c r="T19" s="12" t="e">
        <f t="shared" si="7"/>
        <v>#N/A</v>
      </c>
      <c r="U19" s="11" t="e">
        <f t="shared" si="8"/>
        <v>#N/A</v>
      </c>
      <c r="V19" s="12" t="e">
        <f t="shared" si="9"/>
        <v>#N/A</v>
      </c>
      <c r="W19" s="12" t="e">
        <f t="shared" si="10"/>
        <v>#VALUE!</v>
      </c>
      <c r="X19" s="21" t="e">
        <f t="shared" si="11"/>
        <v>#VALUE!</v>
      </c>
    </row>
    <row r="20" spans="1:24" ht="17.25" thickTop="1" thickBot="1" x14ac:dyDescent="0.3">
      <c r="A20" s="3"/>
      <c r="B20" s="3" t="str">
        <f>IF(ISBLANK(A20),"",IF(ISERROR(VLOOKUP(A20,datosestudiantes,2,FALSE)),"no existe",VLOOKUP(A20,datosestudiantes,2,FALSE)))</f>
        <v/>
      </c>
      <c r="C20" s="3" t="str">
        <f>IF(ISERROR(VLOOKUP(A20,datosestudiantes,3,FALSE)),"",VLOOKUP(A20,datosestudiantes,3,FALSE))</f>
        <v/>
      </c>
      <c r="D20" s="3" t="str">
        <f>IF(ISERROR(VLOOKUP(A20,datosestudiantes,4,FALSE)),"",VLOOKUP(A20,datosestudiantes,4,FALSE))</f>
        <v/>
      </c>
      <c r="E20" s="3" t="str">
        <f>IF(ISERROR(VLOOKUP(A20,datosestudiantes,5,FALSE)),"",VLOOKUP(A20,datosestudiantes,5,FALSE))</f>
        <v/>
      </c>
      <c r="F20" s="3" t="str">
        <f>IF(ISERROR(VLOOKUP(A20,datosestudiantes,6,FALSE)),"",VLOOKUP(A20,datosestudiantes,6,FALSE))</f>
        <v/>
      </c>
      <c r="G20" s="3" t="str">
        <f>IF(ISERROR(VLOOKUP(A20,datosestudiantes,7,FALSE)),"",VLOOKUP(A20,datosestudiantes,7,FALSE))</f>
        <v/>
      </c>
      <c r="H20" s="3" t="str">
        <f>IF(ISERROR(VLOOKUP(A20,datosestudiantes,8,FALSE)),"",VLOOKUP(A20,datosestudiantes,8,FALSE))</f>
        <v/>
      </c>
      <c r="I20" s="3" t="str">
        <f>IF(ISERROR(VLOOKUP(A20,datosestudiantes,9,FALSE)),"",VLOOKUP(A20,datosestudiantes,9,FALSE))</f>
        <v/>
      </c>
      <c r="J20" s="3" t="str">
        <f>IF(ISERROR(VLOOKUP(A20,datosestudiantes,10,FALSE)),"",VLOOKUP(A20,datosestudiantes,10,FALSE))</f>
        <v/>
      </c>
      <c r="K20" s="3" t="str">
        <f>IF(ISERROR(VLOOKUP(A20,datosestudiantes,11,FALSE)),"",VLOOKUP(A20,datosestudiantes,11,FALSE))</f>
        <v/>
      </c>
      <c r="L20" s="3" t="str">
        <f>IF(ISERROR(VLOOKUP(A20,datosestudiantes,12,FALSE)),"",VLOOKUP(A20,datosestudiantes,12,FALSE))</f>
        <v/>
      </c>
      <c r="M20" s="3" t="str">
        <f>IF(ISERROR(VLOOKUP(A20,datosestudiantes,13,FALSE)),"",VLOOKUP(A20,datosestudiantes,13,FALSE))</f>
        <v/>
      </c>
      <c r="N20" s="3" t="str">
        <f>IF(ISERROR(VLOOKUP(A20,datosestudiantes,14,FALSE)),"",VLOOKUP(A20,datosestudiantes,14,FALSE))</f>
        <v/>
      </c>
      <c r="O20" s="3" t="str">
        <f>IF(ISERROR(VLOOKUP(A20,datosestudiantes,14,FALSE)),"",VLOOKUP(A20,datosestudiantes,14,FALSE))</f>
        <v/>
      </c>
      <c r="P20" s="3" t="str">
        <f>IF(ISERROR(VLOOKUP(A20,datosestudiantes,15,FALSE)),"",VLOOKUP(A20,datosestudiantes,15,FALSE))</f>
        <v/>
      </c>
      <c r="Q20" s="3" t="str">
        <f>IF(ISERROR(VLOOKUP(A20,datosestudiantes,16,FALSE)),"",VLOOKUP(A20,datosestudiantes,16,FALSE))</f>
        <v/>
      </c>
      <c r="R20" s="3" t="str">
        <f>IF(ISERROR(VLOOKUP(A20,datosestudiantes,17,FALSE)),"",VLOOKUP(A20,datosestudiantes,17,FALSE))</f>
        <v/>
      </c>
      <c r="S20" s="13" t="e">
        <f t="shared" si="6"/>
        <v>#N/A</v>
      </c>
      <c r="T20" s="12" t="e">
        <f t="shared" si="7"/>
        <v>#N/A</v>
      </c>
      <c r="U20" s="11" t="e">
        <f t="shared" si="8"/>
        <v>#N/A</v>
      </c>
      <c r="V20" s="12" t="e">
        <f t="shared" si="9"/>
        <v>#N/A</v>
      </c>
      <c r="W20" s="12" t="e">
        <f t="shared" si="10"/>
        <v>#VALUE!</v>
      </c>
      <c r="X20" s="21" t="e">
        <f t="shared" si="11"/>
        <v>#VALUE!</v>
      </c>
    </row>
    <row r="21" spans="1:24" ht="17.25" thickTop="1" thickBot="1" x14ac:dyDescent="0.3">
      <c r="A21" s="3"/>
      <c r="B21" s="3" t="str">
        <f>IF(ISBLANK(A21),"",IF(ISERROR(VLOOKUP(A21,datosestudiantes,2,FALSE)),"no existe",VLOOKUP(A21,datosestudiantes,2,FALSE)))</f>
        <v/>
      </c>
      <c r="C21" s="3" t="str">
        <f>IF(ISERROR(VLOOKUP(A21,datosestudiantes,3,FALSE)),"",VLOOKUP(A21,datosestudiantes,3,FALSE))</f>
        <v/>
      </c>
      <c r="D21" s="3" t="str">
        <f>IF(ISERROR(VLOOKUP(A21,datosestudiantes,4,FALSE)),"",VLOOKUP(A21,datosestudiantes,4,FALSE))</f>
        <v/>
      </c>
      <c r="E21" s="3" t="str">
        <f>IF(ISERROR(VLOOKUP(A21,datosestudiantes,5,FALSE)),"",VLOOKUP(A21,datosestudiantes,5,FALSE))</f>
        <v/>
      </c>
      <c r="F21" s="3" t="str">
        <f>IF(ISERROR(VLOOKUP(A21,datosestudiantes,6,FALSE)),"",VLOOKUP(A21,datosestudiantes,6,FALSE))</f>
        <v/>
      </c>
      <c r="G21" s="3" t="str">
        <f>IF(ISERROR(VLOOKUP(A21,datosestudiantes,7,FALSE)),"",VLOOKUP(A21,datosestudiantes,7,FALSE))</f>
        <v/>
      </c>
      <c r="H21" s="3" t="str">
        <f>IF(ISERROR(VLOOKUP(A21,datosestudiantes,8,FALSE)),"",VLOOKUP(A21,datosestudiantes,8,FALSE))</f>
        <v/>
      </c>
      <c r="I21" s="3" t="str">
        <f>IF(ISERROR(VLOOKUP(A21,datosestudiantes,9,FALSE)),"",VLOOKUP(A21,datosestudiantes,9,FALSE))</f>
        <v/>
      </c>
      <c r="J21" s="3" t="str">
        <f>IF(ISERROR(VLOOKUP(A21,datosestudiantes,10,FALSE)),"",VLOOKUP(A21,datosestudiantes,10,FALSE))</f>
        <v/>
      </c>
      <c r="K21" s="3" t="str">
        <f>IF(ISERROR(VLOOKUP(A21,datosestudiantes,11,FALSE)),"",VLOOKUP(A21,datosestudiantes,11,FALSE))</f>
        <v/>
      </c>
      <c r="L21" s="3" t="str">
        <f>IF(ISERROR(VLOOKUP(A21,datosestudiantes,12,FALSE)),"",VLOOKUP(A21,datosestudiantes,12,FALSE))</f>
        <v/>
      </c>
      <c r="M21" s="3" t="str">
        <f>IF(ISERROR(VLOOKUP(A21,datosestudiantes,13,FALSE)),"",VLOOKUP(A21,datosestudiantes,13,FALSE))</f>
        <v/>
      </c>
      <c r="N21" s="3" t="str">
        <f>IF(ISERROR(VLOOKUP(A21,datosestudiantes,14,FALSE)),"",VLOOKUP(A21,datosestudiantes,14,FALSE))</f>
        <v/>
      </c>
      <c r="O21" s="3" t="str">
        <f>IF(ISERROR(VLOOKUP(A21,datosestudiantes,14,FALSE)),"",VLOOKUP(A21,datosestudiantes,14,FALSE))</f>
        <v/>
      </c>
      <c r="P21" s="3" t="str">
        <f>IF(ISERROR(VLOOKUP(A21,datosestudiantes,15,FALSE)),"",VLOOKUP(A21,datosestudiantes,15,FALSE))</f>
        <v/>
      </c>
      <c r="Q21" s="3" t="str">
        <f>IF(ISERROR(VLOOKUP(A21,datosestudiantes,16,FALSE)),"",VLOOKUP(A21,datosestudiantes,16,FALSE))</f>
        <v/>
      </c>
      <c r="R21" s="3" t="str">
        <f>IF(ISERROR(VLOOKUP(A21,datosestudiantes,17,FALSE)),"",VLOOKUP(A21,datosestudiantes,17,FALSE))</f>
        <v/>
      </c>
      <c r="S21" s="13" t="e">
        <f t="shared" si="6"/>
        <v>#N/A</v>
      </c>
      <c r="T21" s="12" t="e">
        <f t="shared" si="7"/>
        <v>#N/A</v>
      </c>
      <c r="U21" s="11" t="e">
        <f t="shared" si="8"/>
        <v>#N/A</v>
      </c>
      <c r="V21" s="12" t="e">
        <f t="shared" si="9"/>
        <v>#N/A</v>
      </c>
      <c r="W21" s="12" t="e">
        <f t="shared" si="10"/>
        <v>#VALUE!</v>
      </c>
      <c r="X21" s="21" t="e">
        <f t="shared" si="11"/>
        <v>#VALUE!</v>
      </c>
    </row>
    <row r="22" spans="1:24" ht="17.25" thickTop="1" thickBot="1" x14ac:dyDescent="0.3">
      <c r="A22" s="3"/>
      <c r="B22" s="3" t="str">
        <f>IF(ISBLANK(A22),"",IF(ISERROR(VLOOKUP(A22,datosestudiantes,2,FALSE)),"no existe",VLOOKUP(A22,datosestudiantes,2,FALSE)))</f>
        <v/>
      </c>
      <c r="C22" s="3" t="str">
        <f>IF(ISERROR(VLOOKUP(A22,datosestudiantes,3,FALSE)),"",VLOOKUP(A22,datosestudiantes,3,FALSE))</f>
        <v/>
      </c>
      <c r="D22" s="3" t="str">
        <f>IF(ISERROR(VLOOKUP(A22,datosestudiantes,4,FALSE)),"",VLOOKUP(A22,datosestudiantes,4,FALSE))</f>
        <v/>
      </c>
      <c r="E22" s="3" t="str">
        <f>IF(ISERROR(VLOOKUP(A22,datosestudiantes,5,FALSE)),"",VLOOKUP(A22,datosestudiantes,5,FALSE))</f>
        <v/>
      </c>
      <c r="F22" s="3" t="str">
        <f>IF(ISERROR(VLOOKUP(A22,datosestudiantes,6,FALSE)),"",VLOOKUP(A22,datosestudiantes,6,FALSE))</f>
        <v/>
      </c>
      <c r="G22" s="3" t="str">
        <f>IF(ISERROR(VLOOKUP(A22,datosestudiantes,7,FALSE)),"",VLOOKUP(A22,datosestudiantes,7,FALSE))</f>
        <v/>
      </c>
      <c r="H22" s="3" t="str">
        <f>IF(ISERROR(VLOOKUP(A22,datosestudiantes,8,FALSE)),"",VLOOKUP(A22,datosestudiantes,8,FALSE))</f>
        <v/>
      </c>
      <c r="I22" s="3" t="str">
        <f>IF(ISERROR(VLOOKUP(A22,datosestudiantes,9,FALSE)),"",VLOOKUP(A22,datosestudiantes,9,FALSE))</f>
        <v/>
      </c>
      <c r="J22" s="3" t="str">
        <f>IF(ISERROR(VLOOKUP(A22,datosestudiantes,10,FALSE)),"",VLOOKUP(A22,datosestudiantes,10,FALSE))</f>
        <v/>
      </c>
      <c r="K22" s="3" t="str">
        <f>IF(ISERROR(VLOOKUP(A22,datosestudiantes,11,FALSE)),"",VLOOKUP(A22,datosestudiantes,11,FALSE))</f>
        <v/>
      </c>
      <c r="L22" s="3" t="str">
        <f>IF(ISERROR(VLOOKUP(A22,datosestudiantes,12,FALSE)),"",VLOOKUP(A22,datosestudiantes,12,FALSE))</f>
        <v/>
      </c>
      <c r="M22" s="3" t="str">
        <f>IF(ISERROR(VLOOKUP(A22,datosestudiantes,13,FALSE)),"",VLOOKUP(A22,datosestudiantes,13,FALSE))</f>
        <v/>
      </c>
      <c r="N22" s="3" t="str">
        <f>IF(ISERROR(VLOOKUP(A22,datosestudiantes,14,FALSE)),"",VLOOKUP(A22,datosestudiantes,14,FALSE))</f>
        <v/>
      </c>
      <c r="O22" s="3" t="str">
        <f>IF(ISERROR(VLOOKUP(A22,datosestudiantes,14,FALSE)),"",VLOOKUP(A22,datosestudiantes,14,FALSE))</f>
        <v/>
      </c>
      <c r="P22" s="3" t="str">
        <f>IF(ISERROR(VLOOKUP(A22,datosestudiantes,15,FALSE)),"",VLOOKUP(A22,datosestudiantes,15,FALSE))</f>
        <v/>
      </c>
      <c r="Q22" s="3" t="str">
        <f>IF(ISERROR(VLOOKUP(A22,datosestudiantes,16,FALSE)),"",VLOOKUP(A22,datosestudiantes,16,FALSE))</f>
        <v/>
      </c>
      <c r="R22" s="3" t="str">
        <f>IF(ISERROR(VLOOKUP(A22,datosestudiantes,17,FALSE)),"",VLOOKUP(A22,datosestudiantes,17,FALSE))</f>
        <v/>
      </c>
      <c r="S22" s="13" t="e">
        <f t="shared" si="6"/>
        <v>#N/A</v>
      </c>
      <c r="T22" s="12" t="e">
        <f t="shared" si="7"/>
        <v>#N/A</v>
      </c>
      <c r="U22" s="11" t="e">
        <f t="shared" si="8"/>
        <v>#N/A</v>
      </c>
      <c r="V22" s="12" t="e">
        <f t="shared" si="9"/>
        <v>#N/A</v>
      </c>
      <c r="W22" s="12" t="e">
        <f t="shared" si="10"/>
        <v>#VALUE!</v>
      </c>
      <c r="X22" s="21" t="e">
        <f t="shared" si="11"/>
        <v>#VALUE!</v>
      </c>
    </row>
    <row r="23" spans="1:24" ht="17.25" thickTop="1" thickBot="1" x14ac:dyDescent="0.3">
      <c r="A23" s="3"/>
      <c r="B23" s="3" t="str">
        <f>IF(ISBLANK(A23),"",IF(ISERROR(VLOOKUP(A23,datosestudiantes,2,FALSE)),"no existe",VLOOKUP(A23,datosestudiantes,2,FALSE)))</f>
        <v/>
      </c>
      <c r="C23" s="3" t="str">
        <f>IF(ISERROR(VLOOKUP(A23,datosestudiantes,3,FALSE)),"",VLOOKUP(A23,datosestudiantes,3,FALSE))</f>
        <v/>
      </c>
      <c r="D23" s="3" t="str">
        <f>IF(ISERROR(VLOOKUP(A23,datosestudiantes,4,FALSE)),"",VLOOKUP(A23,datosestudiantes,4,FALSE))</f>
        <v/>
      </c>
      <c r="E23" s="3" t="str">
        <f>IF(ISERROR(VLOOKUP(A23,datosestudiantes,5,FALSE)),"",VLOOKUP(A23,datosestudiantes,5,FALSE))</f>
        <v/>
      </c>
      <c r="F23" s="3" t="str">
        <f>IF(ISERROR(VLOOKUP(A23,datosestudiantes,6,FALSE)),"",VLOOKUP(A23,datosestudiantes,6,FALSE))</f>
        <v/>
      </c>
      <c r="G23" s="3" t="str">
        <f>IF(ISERROR(VLOOKUP(A23,datosestudiantes,7,FALSE)),"",VLOOKUP(A23,datosestudiantes,7,FALSE))</f>
        <v/>
      </c>
      <c r="H23" s="3" t="str">
        <f>IF(ISERROR(VLOOKUP(A23,datosestudiantes,8,FALSE)),"",VLOOKUP(A23,datosestudiantes,8,FALSE))</f>
        <v/>
      </c>
      <c r="I23" s="3" t="str">
        <f>IF(ISERROR(VLOOKUP(A23,datosestudiantes,9,FALSE)),"",VLOOKUP(A23,datosestudiantes,9,FALSE))</f>
        <v/>
      </c>
      <c r="J23" s="3" t="str">
        <f>IF(ISERROR(VLOOKUP(A23,datosestudiantes,10,FALSE)),"",VLOOKUP(A23,datosestudiantes,10,FALSE))</f>
        <v/>
      </c>
      <c r="K23" s="3" t="str">
        <f>IF(ISERROR(VLOOKUP(A23,datosestudiantes,11,FALSE)),"",VLOOKUP(A23,datosestudiantes,11,FALSE))</f>
        <v/>
      </c>
      <c r="L23" s="3" t="str">
        <f>IF(ISERROR(VLOOKUP(A23,datosestudiantes,12,FALSE)),"",VLOOKUP(A23,datosestudiantes,12,FALSE))</f>
        <v/>
      </c>
      <c r="M23" s="3" t="str">
        <f>IF(ISERROR(VLOOKUP(A23,datosestudiantes,13,FALSE)),"",VLOOKUP(A23,datosestudiantes,13,FALSE))</f>
        <v/>
      </c>
      <c r="N23" s="3" t="str">
        <f>IF(ISERROR(VLOOKUP(A23,datosestudiantes,14,FALSE)),"",VLOOKUP(A23,datosestudiantes,14,FALSE))</f>
        <v/>
      </c>
      <c r="O23" s="3" t="str">
        <f>IF(ISERROR(VLOOKUP(A23,datosestudiantes,14,FALSE)),"",VLOOKUP(A23,datosestudiantes,14,FALSE))</f>
        <v/>
      </c>
      <c r="P23" s="3" t="str">
        <f>IF(ISERROR(VLOOKUP(A23,datosestudiantes,15,FALSE)),"",VLOOKUP(A23,datosestudiantes,15,FALSE))</f>
        <v/>
      </c>
      <c r="Q23" s="3" t="str">
        <f>IF(ISERROR(VLOOKUP(A23,datosestudiantes,16,FALSE)),"",VLOOKUP(A23,datosestudiantes,16,FALSE))</f>
        <v/>
      </c>
      <c r="R23" s="3" t="str">
        <f>IF(ISERROR(VLOOKUP(A23,datosestudiantes,17,FALSE)),"",VLOOKUP(A23,datosestudiantes,17,FALSE))</f>
        <v/>
      </c>
      <c r="S23" s="13" t="e">
        <f t="shared" si="6"/>
        <v>#N/A</v>
      </c>
      <c r="T23" s="12" t="e">
        <f t="shared" si="7"/>
        <v>#N/A</v>
      </c>
      <c r="U23" s="11" t="e">
        <f t="shared" si="8"/>
        <v>#N/A</v>
      </c>
      <c r="V23" s="12" t="e">
        <f t="shared" si="9"/>
        <v>#N/A</v>
      </c>
      <c r="W23" s="12" t="e">
        <f t="shared" si="10"/>
        <v>#VALUE!</v>
      </c>
      <c r="X23" s="21" t="e">
        <f t="shared" si="11"/>
        <v>#VALUE!</v>
      </c>
    </row>
    <row r="24" spans="1:24" ht="17.25" thickTop="1" thickBot="1" x14ac:dyDescent="0.3">
      <c r="A24" s="3"/>
      <c r="B24" s="3" t="str">
        <f>IF(ISBLANK(A24),"",IF(ISERROR(VLOOKUP(A24,datosestudiantes,2,FALSE)),"no existe",VLOOKUP(A24,datosestudiantes,2,FALSE)))</f>
        <v/>
      </c>
      <c r="C24" s="3" t="str">
        <f>IF(ISERROR(VLOOKUP(A24,datosestudiantes,3,FALSE)),"",VLOOKUP(A24,datosestudiantes,3,FALSE))</f>
        <v/>
      </c>
      <c r="D24" s="3" t="str">
        <f>IF(ISERROR(VLOOKUP(A24,datosestudiantes,4,FALSE)),"",VLOOKUP(A24,datosestudiantes,4,FALSE))</f>
        <v/>
      </c>
      <c r="E24" s="3" t="str">
        <f>IF(ISERROR(VLOOKUP(A24,datosestudiantes,5,FALSE)),"",VLOOKUP(A24,datosestudiantes,5,FALSE))</f>
        <v/>
      </c>
      <c r="F24" s="3" t="str">
        <f>IF(ISERROR(VLOOKUP(A24,datosestudiantes,6,FALSE)),"",VLOOKUP(A24,datosestudiantes,6,FALSE))</f>
        <v/>
      </c>
      <c r="G24" s="3" t="str">
        <f>IF(ISERROR(VLOOKUP(A24,datosestudiantes,7,FALSE)),"",VLOOKUP(A24,datosestudiantes,7,FALSE))</f>
        <v/>
      </c>
      <c r="H24" s="3" t="str">
        <f>IF(ISERROR(VLOOKUP(A24,datosestudiantes,8,FALSE)),"",VLOOKUP(A24,datosestudiantes,8,FALSE))</f>
        <v/>
      </c>
      <c r="I24" s="3" t="str">
        <f>IF(ISERROR(VLOOKUP(A24,datosestudiantes,9,FALSE)),"",VLOOKUP(A24,datosestudiantes,9,FALSE))</f>
        <v/>
      </c>
      <c r="J24" s="3" t="str">
        <f>IF(ISERROR(VLOOKUP(A24,datosestudiantes,10,FALSE)),"",VLOOKUP(A24,datosestudiantes,10,FALSE))</f>
        <v/>
      </c>
      <c r="K24" s="3" t="str">
        <f>IF(ISERROR(VLOOKUP(A24,datosestudiantes,11,FALSE)),"",VLOOKUP(A24,datosestudiantes,11,FALSE))</f>
        <v/>
      </c>
      <c r="L24" s="3" t="str">
        <f>IF(ISERROR(VLOOKUP(A24,datosestudiantes,12,FALSE)),"",VLOOKUP(A24,datosestudiantes,12,FALSE))</f>
        <v/>
      </c>
      <c r="M24" s="3" t="str">
        <f>IF(ISERROR(VLOOKUP(A24,datosestudiantes,13,FALSE)),"",VLOOKUP(A24,datosestudiantes,13,FALSE))</f>
        <v/>
      </c>
      <c r="N24" s="3" t="str">
        <f>IF(ISERROR(VLOOKUP(A24,datosestudiantes,14,FALSE)),"",VLOOKUP(A24,datosestudiantes,14,FALSE))</f>
        <v/>
      </c>
      <c r="O24" s="3" t="str">
        <f>IF(ISERROR(VLOOKUP(A24,datosestudiantes,14,FALSE)),"",VLOOKUP(A24,datosestudiantes,14,FALSE))</f>
        <v/>
      </c>
      <c r="P24" s="3" t="str">
        <f>IF(ISERROR(VLOOKUP(A24,datosestudiantes,15,FALSE)),"",VLOOKUP(A24,datosestudiantes,15,FALSE))</f>
        <v/>
      </c>
      <c r="Q24" s="3" t="str">
        <f>IF(ISERROR(VLOOKUP(A24,datosestudiantes,16,FALSE)),"",VLOOKUP(A24,datosestudiantes,16,FALSE))</f>
        <v/>
      </c>
      <c r="R24" s="3" t="str">
        <f>IF(ISERROR(VLOOKUP(A24,datosestudiantes,17,FALSE)),"",VLOOKUP(A24,datosestudiantes,17,FALSE))</f>
        <v/>
      </c>
      <c r="S24" s="13" t="e">
        <f t="shared" si="6"/>
        <v>#N/A</v>
      </c>
      <c r="T24" s="12" t="e">
        <f t="shared" si="7"/>
        <v>#N/A</v>
      </c>
      <c r="U24" s="11" t="e">
        <f t="shared" si="8"/>
        <v>#N/A</v>
      </c>
      <c r="V24" s="12" t="e">
        <f t="shared" si="9"/>
        <v>#N/A</v>
      </c>
      <c r="W24" s="12" t="e">
        <f t="shared" si="10"/>
        <v>#VALUE!</v>
      </c>
      <c r="X24" s="21" t="e">
        <f t="shared" si="11"/>
        <v>#VALUE!</v>
      </c>
    </row>
    <row r="25" spans="1:24" ht="17.25" thickTop="1" thickBot="1" x14ac:dyDescent="0.3">
      <c r="A25" s="3"/>
      <c r="B25" s="3" t="str">
        <f>IF(ISBLANK(A25),"",IF(ISERROR(VLOOKUP(A25,datosestudiantes,2,FALSE)),"no existe",VLOOKUP(A25,datosestudiantes,2,FALSE)))</f>
        <v/>
      </c>
      <c r="C25" s="3" t="str">
        <f>IF(ISERROR(VLOOKUP(A25,datosestudiantes,3,FALSE)),"",VLOOKUP(A25,datosestudiantes,3,FALSE))</f>
        <v/>
      </c>
      <c r="D25" s="3" t="str">
        <f>IF(ISERROR(VLOOKUP(A25,datosestudiantes,4,FALSE)),"",VLOOKUP(A25,datosestudiantes,4,FALSE))</f>
        <v/>
      </c>
      <c r="E25" s="3" t="str">
        <f>IF(ISERROR(VLOOKUP(A25,datosestudiantes,5,FALSE)),"",VLOOKUP(A25,datosestudiantes,5,FALSE))</f>
        <v/>
      </c>
      <c r="F25" s="3" t="str">
        <f>IF(ISERROR(VLOOKUP(A25,datosestudiantes,6,FALSE)),"",VLOOKUP(A25,datosestudiantes,6,FALSE))</f>
        <v/>
      </c>
      <c r="G25" s="3" t="str">
        <f>IF(ISERROR(VLOOKUP(A25,datosestudiantes,7,FALSE)),"",VLOOKUP(A25,datosestudiantes,7,FALSE))</f>
        <v/>
      </c>
      <c r="H25" s="3" t="str">
        <f>IF(ISERROR(VLOOKUP(A25,datosestudiantes,8,FALSE)),"",VLOOKUP(A25,datosestudiantes,8,FALSE))</f>
        <v/>
      </c>
      <c r="I25" s="3" t="str">
        <f>IF(ISERROR(VLOOKUP(A25,datosestudiantes,9,FALSE)),"",VLOOKUP(A25,datosestudiantes,9,FALSE))</f>
        <v/>
      </c>
      <c r="J25" s="3" t="str">
        <f>IF(ISERROR(VLOOKUP(A25,datosestudiantes,10,FALSE)),"",VLOOKUP(A25,datosestudiantes,10,FALSE))</f>
        <v/>
      </c>
      <c r="K25" s="3" t="str">
        <f>IF(ISERROR(VLOOKUP(A25,datosestudiantes,11,FALSE)),"",VLOOKUP(A25,datosestudiantes,11,FALSE))</f>
        <v/>
      </c>
      <c r="L25" s="3" t="str">
        <f>IF(ISERROR(VLOOKUP(A25,datosestudiantes,12,FALSE)),"",VLOOKUP(A25,datosestudiantes,12,FALSE))</f>
        <v/>
      </c>
      <c r="M25" s="3" t="str">
        <f>IF(ISERROR(VLOOKUP(A25,datosestudiantes,13,FALSE)),"",VLOOKUP(A25,datosestudiantes,13,FALSE))</f>
        <v/>
      </c>
      <c r="N25" s="3" t="str">
        <f>IF(ISERROR(VLOOKUP(A25,datosestudiantes,14,FALSE)),"",VLOOKUP(A25,datosestudiantes,14,FALSE))</f>
        <v/>
      </c>
      <c r="O25" s="3" t="str">
        <f>IF(ISERROR(VLOOKUP(A25,datosestudiantes,14,FALSE)),"",VLOOKUP(A25,datosestudiantes,14,FALSE))</f>
        <v/>
      </c>
      <c r="P25" s="3" t="str">
        <f>IF(ISERROR(VLOOKUP(A25,datosestudiantes,15,FALSE)),"",VLOOKUP(A25,datosestudiantes,15,FALSE))</f>
        <v/>
      </c>
      <c r="Q25" s="3" t="str">
        <f>IF(ISERROR(VLOOKUP(A25,datosestudiantes,16,FALSE)),"",VLOOKUP(A25,datosestudiantes,16,FALSE))</f>
        <v/>
      </c>
      <c r="R25" s="3" t="str">
        <f>IF(ISERROR(VLOOKUP(A25,datosestudiantes,17,FALSE)),"",VLOOKUP(A25,datosestudiantes,17,FALSE))</f>
        <v/>
      </c>
      <c r="S25" s="13" t="e">
        <f t="shared" si="6"/>
        <v>#N/A</v>
      </c>
      <c r="T25" s="12" t="e">
        <f t="shared" si="7"/>
        <v>#N/A</v>
      </c>
      <c r="U25" s="11" t="e">
        <f t="shared" si="8"/>
        <v>#N/A</v>
      </c>
      <c r="V25" s="12" t="e">
        <f t="shared" si="9"/>
        <v>#N/A</v>
      </c>
      <c r="W25" s="12" t="e">
        <f t="shared" si="10"/>
        <v>#VALUE!</v>
      </c>
      <c r="X25" s="21" t="e">
        <f t="shared" si="11"/>
        <v>#VALUE!</v>
      </c>
    </row>
    <row r="26" spans="1:24" ht="17.25" thickTop="1" thickBot="1" x14ac:dyDescent="0.3">
      <c r="A26" s="3"/>
      <c r="B26" s="3" t="str">
        <f>IF(ISBLANK(A26),"",IF(ISERROR(VLOOKUP(A26,datosestudiantes,2,FALSE)),"no existe",VLOOKUP(A26,datosestudiantes,2,FALSE)))</f>
        <v/>
      </c>
      <c r="C26" s="3" t="str">
        <f>IF(ISERROR(VLOOKUP(A26,datosestudiantes,3,FALSE)),"",VLOOKUP(A26,datosestudiantes,3,FALSE))</f>
        <v/>
      </c>
      <c r="D26" s="3" t="str">
        <f>IF(ISERROR(VLOOKUP(A26,datosestudiantes,4,FALSE)),"",VLOOKUP(A26,datosestudiantes,4,FALSE))</f>
        <v/>
      </c>
      <c r="E26" s="3" t="str">
        <f>IF(ISERROR(VLOOKUP(A26,datosestudiantes,5,FALSE)),"",VLOOKUP(A26,datosestudiantes,5,FALSE))</f>
        <v/>
      </c>
      <c r="F26" s="3" t="str">
        <f>IF(ISERROR(VLOOKUP(A26,datosestudiantes,6,FALSE)),"",VLOOKUP(A26,datosestudiantes,6,FALSE))</f>
        <v/>
      </c>
      <c r="G26" s="3" t="str">
        <f>IF(ISERROR(VLOOKUP(A26,datosestudiantes,7,FALSE)),"",VLOOKUP(A26,datosestudiantes,7,FALSE))</f>
        <v/>
      </c>
      <c r="H26" s="3" t="str">
        <f>IF(ISERROR(VLOOKUP(A26,datosestudiantes,8,FALSE)),"",VLOOKUP(A26,datosestudiantes,8,FALSE))</f>
        <v/>
      </c>
      <c r="I26" s="3" t="str">
        <f>IF(ISERROR(VLOOKUP(A26,datosestudiantes,9,FALSE)),"",VLOOKUP(A26,datosestudiantes,9,FALSE))</f>
        <v/>
      </c>
      <c r="J26" s="3" t="str">
        <f>IF(ISERROR(VLOOKUP(A26,datosestudiantes,10,FALSE)),"",VLOOKUP(A26,datosestudiantes,10,FALSE))</f>
        <v/>
      </c>
      <c r="K26" s="3" t="str">
        <f>IF(ISERROR(VLOOKUP(A26,datosestudiantes,11,FALSE)),"",VLOOKUP(A26,datosestudiantes,11,FALSE))</f>
        <v/>
      </c>
      <c r="L26" s="3" t="str">
        <f>IF(ISERROR(VLOOKUP(A26,datosestudiantes,12,FALSE)),"",VLOOKUP(A26,datosestudiantes,12,FALSE))</f>
        <v/>
      </c>
      <c r="M26" s="3" t="str">
        <f>IF(ISERROR(VLOOKUP(A26,datosestudiantes,13,FALSE)),"",VLOOKUP(A26,datosestudiantes,13,FALSE))</f>
        <v/>
      </c>
      <c r="N26" s="3" t="str">
        <f>IF(ISERROR(VLOOKUP(A26,datosestudiantes,14,FALSE)),"",VLOOKUP(A26,datosestudiantes,14,FALSE))</f>
        <v/>
      </c>
      <c r="O26" s="3" t="str">
        <f>IF(ISERROR(VLOOKUP(A26,datosestudiantes,14,FALSE)),"",VLOOKUP(A26,datosestudiantes,14,FALSE))</f>
        <v/>
      </c>
      <c r="P26" s="3" t="str">
        <f>IF(ISERROR(VLOOKUP(A26,datosestudiantes,15,FALSE)),"",VLOOKUP(A26,datosestudiantes,15,FALSE))</f>
        <v/>
      </c>
      <c r="Q26" s="3" t="str">
        <f>IF(ISERROR(VLOOKUP(A26,datosestudiantes,16,FALSE)),"",VLOOKUP(A26,datosestudiantes,16,FALSE))</f>
        <v/>
      </c>
      <c r="R26" s="3" t="str">
        <f>IF(ISERROR(VLOOKUP(A26,datosestudiantes,17,FALSE)),"",VLOOKUP(A26,datosestudiantes,17,FALSE))</f>
        <v/>
      </c>
      <c r="S26" s="13" t="e">
        <f t="shared" si="6"/>
        <v>#N/A</v>
      </c>
      <c r="T26" s="12" t="e">
        <f t="shared" si="7"/>
        <v>#N/A</v>
      </c>
      <c r="U26" s="11" t="e">
        <f t="shared" si="8"/>
        <v>#N/A</v>
      </c>
      <c r="V26" s="12" t="e">
        <f t="shared" si="9"/>
        <v>#N/A</v>
      </c>
      <c r="W26" s="12" t="e">
        <f t="shared" si="10"/>
        <v>#VALUE!</v>
      </c>
      <c r="X26" s="21" t="e">
        <f t="shared" si="11"/>
        <v>#VALUE!</v>
      </c>
    </row>
    <row r="27" spans="1:24" ht="17.25" thickTop="1" thickBot="1" x14ac:dyDescent="0.3">
      <c r="A27" s="3"/>
      <c r="B27" s="3" t="str">
        <f>IF(ISBLANK(A27),"",IF(ISERROR(VLOOKUP(A27,datosestudiantes,2,FALSE)),"no existe",VLOOKUP(A27,datosestudiantes,2,FALSE)))</f>
        <v/>
      </c>
      <c r="C27" s="3" t="str">
        <f>IF(ISERROR(VLOOKUP(A27,datosestudiantes,3,FALSE)),"",VLOOKUP(A27,datosestudiantes,3,FALSE))</f>
        <v/>
      </c>
      <c r="D27" s="3" t="str">
        <f>IF(ISERROR(VLOOKUP(A27,datosestudiantes,4,FALSE)),"",VLOOKUP(A27,datosestudiantes,4,FALSE))</f>
        <v/>
      </c>
      <c r="E27" s="3" t="str">
        <f>IF(ISERROR(VLOOKUP(A27,datosestudiantes,5,FALSE)),"",VLOOKUP(A27,datosestudiantes,5,FALSE))</f>
        <v/>
      </c>
      <c r="F27" s="3" t="str">
        <f>IF(ISERROR(VLOOKUP(A27,datosestudiantes,6,FALSE)),"",VLOOKUP(A27,datosestudiantes,6,FALSE))</f>
        <v/>
      </c>
      <c r="G27" s="3" t="str">
        <f>IF(ISERROR(VLOOKUP(A27,datosestudiantes,7,FALSE)),"",VLOOKUP(A27,datosestudiantes,7,FALSE))</f>
        <v/>
      </c>
      <c r="H27" s="3" t="str">
        <f>IF(ISERROR(VLOOKUP(A27,datosestudiantes,8,FALSE)),"",VLOOKUP(A27,datosestudiantes,8,FALSE))</f>
        <v/>
      </c>
      <c r="I27" s="3" t="str">
        <f>IF(ISERROR(VLOOKUP(A27,datosestudiantes,9,FALSE)),"",VLOOKUP(A27,datosestudiantes,9,FALSE))</f>
        <v/>
      </c>
      <c r="J27" s="3" t="str">
        <f>IF(ISERROR(VLOOKUP(A27,datosestudiantes,10,FALSE)),"",VLOOKUP(A27,datosestudiantes,10,FALSE))</f>
        <v/>
      </c>
      <c r="K27" s="3" t="str">
        <f>IF(ISERROR(VLOOKUP(A27,datosestudiantes,11,FALSE)),"",VLOOKUP(A27,datosestudiantes,11,FALSE))</f>
        <v/>
      </c>
      <c r="L27" s="3" t="str">
        <f>IF(ISERROR(VLOOKUP(A27,datosestudiantes,12,FALSE)),"",VLOOKUP(A27,datosestudiantes,12,FALSE))</f>
        <v/>
      </c>
      <c r="M27" s="3" t="str">
        <f>IF(ISERROR(VLOOKUP(A27,datosestudiantes,13,FALSE)),"",VLOOKUP(A27,datosestudiantes,13,FALSE))</f>
        <v/>
      </c>
      <c r="N27" s="3" t="str">
        <f>IF(ISERROR(VLOOKUP(A27,datosestudiantes,14,FALSE)),"",VLOOKUP(A27,datosestudiantes,14,FALSE))</f>
        <v/>
      </c>
      <c r="O27" s="3" t="str">
        <f>IF(ISERROR(VLOOKUP(A27,datosestudiantes,14,FALSE)),"",VLOOKUP(A27,datosestudiantes,14,FALSE))</f>
        <v/>
      </c>
      <c r="P27" s="3" t="str">
        <f>IF(ISERROR(VLOOKUP(A27,datosestudiantes,15,FALSE)),"",VLOOKUP(A27,datosestudiantes,15,FALSE))</f>
        <v/>
      </c>
      <c r="Q27" s="3" t="str">
        <f>IF(ISERROR(VLOOKUP(A27,datosestudiantes,16,FALSE)),"",VLOOKUP(A27,datosestudiantes,16,FALSE))</f>
        <v/>
      </c>
      <c r="R27" s="3" t="str">
        <f>IF(ISERROR(VLOOKUP(A27,datosestudiantes,17,FALSE)),"",VLOOKUP(A27,datosestudiantes,17,FALSE))</f>
        <v/>
      </c>
      <c r="S27" s="13" t="e">
        <f t="shared" si="6"/>
        <v>#N/A</v>
      </c>
      <c r="T27" s="12" t="e">
        <f t="shared" si="7"/>
        <v>#N/A</v>
      </c>
      <c r="U27" s="11" t="e">
        <f t="shared" si="8"/>
        <v>#N/A</v>
      </c>
      <c r="V27" s="12" t="e">
        <f t="shared" si="9"/>
        <v>#N/A</v>
      </c>
      <c r="W27" s="12" t="e">
        <f t="shared" si="10"/>
        <v>#VALUE!</v>
      </c>
      <c r="X27" s="21" t="e">
        <f t="shared" si="11"/>
        <v>#VALUE!</v>
      </c>
    </row>
    <row r="28" spans="1:24" ht="17.25" thickTop="1" thickBot="1" x14ac:dyDescent="0.3">
      <c r="A28" s="3"/>
      <c r="B28" s="3" t="str">
        <f>IF(ISBLANK(A28),"",IF(ISERROR(VLOOKUP(A28,datosestudiantes,2,FALSE)),"no existe",VLOOKUP(A28,datosestudiantes,2,FALSE)))</f>
        <v/>
      </c>
      <c r="C28" s="3" t="str">
        <f>IF(ISERROR(VLOOKUP(A28,datosestudiantes,3,FALSE)),"",VLOOKUP(A28,datosestudiantes,3,FALSE))</f>
        <v/>
      </c>
      <c r="D28" s="3" t="str">
        <f>IF(ISERROR(VLOOKUP(A28,datosestudiantes,4,FALSE)),"",VLOOKUP(A28,datosestudiantes,4,FALSE))</f>
        <v/>
      </c>
      <c r="E28" s="3" t="str">
        <f>IF(ISERROR(VLOOKUP(A28,datosestudiantes,5,FALSE)),"",VLOOKUP(A28,datosestudiantes,5,FALSE))</f>
        <v/>
      </c>
      <c r="F28" s="3" t="str">
        <f>IF(ISERROR(VLOOKUP(A28,datosestudiantes,6,FALSE)),"",VLOOKUP(A28,datosestudiantes,6,FALSE))</f>
        <v/>
      </c>
      <c r="G28" s="3" t="str">
        <f>IF(ISERROR(VLOOKUP(A28,datosestudiantes,7,FALSE)),"",VLOOKUP(A28,datosestudiantes,7,FALSE))</f>
        <v/>
      </c>
      <c r="H28" s="3" t="str">
        <f>IF(ISERROR(VLOOKUP(A28,datosestudiantes,8,FALSE)),"",VLOOKUP(A28,datosestudiantes,8,FALSE))</f>
        <v/>
      </c>
      <c r="I28" s="3" t="str">
        <f>IF(ISERROR(VLOOKUP(A28,datosestudiantes,9,FALSE)),"",VLOOKUP(A28,datosestudiantes,9,FALSE))</f>
        <v/>
      </c>
      <c r="J28" s="3" t="str">
        <f>IF(ISERROR(VLOOKUP(A28,datosestudiantes,10,FALSE)),"",VLOOKUP(A28,datosestudiantes,10,FALSE))</f>
        <v/>
      </c>
      <c r="K28" s="3" t="str">
        <f>IF(ISERROR(VLOOKUP(A28,datosestudiantes,11,FALSE)),"",VLOOKUP(A28,datosestudiantes,11,FALSE))</f>
        <v/>
      </c>
      <c r="L28" s="3" t="str">
        <f>IF(ISERROR(VLOOKUP(A28,datosestudiantes,12,FALSE)),"",VLOOKUP(A28,datosestudiantes,12,FALSE))</f>
        <v/>
      </c>
      <c r="M28" s="3" t="str">
        <f>IF(ISERROR(VLOOKUP(A28,datosestudiantes,13,FALSE)),"",VLOOKUP(A28,datosestudiantes,13,FALSE))</f>
        <v/>
      </c>
      <c r="N28" s="3" t="str">
        <f>IF(ISERROR(VLOOKUP(A28,datosestudiantes,14,FALSE)),"",VLOOKUP(A28,datosestudiantes,14,FALSE))</f>
        <v/>
      </c>
      <c r="O28" s="3" t="str">
        <f>IF(ISERROR(VLOOKUP(A28,datosestudiantes,14,FALSE)),"",VLOOKUP(A28,datosestudiantes,14,FALSE))</f>
        <v/>
      </c>
      <c r="P28" s="3" t="str">
        <f>IF(ISERROR(VLOOKUP(A28,datosestudiantes,15,FALSE)),"",VLOOKUP(A28,datosestudiantes,15,FALSE))</f>
        <v/>
      </c>
      <c r="Q28" s="3" t="str">
        <f>IF(ISERROR(VLOOKUP(A28,datosestudiantes,16,FALSE)),"",VLOOKUP(A28,datosestudiantes,16,FALSE))</f>
        <v/>
      </c>
      <c r="R28" s="3" t="str">
        <f>IF(ISERROR(VLOOKUP(A28,datosestudiantes,17,FALSE)),"",VLOOKUP(A28,datosestudiantes,17,FALSE))</f>
        <v/>
      </c>
      <c r="S28" s="13" t="e">
        <f t="shared" si="6"/>
        <v>#N/A</v>
      </c>
      <c r="T28" s="12" t="e">
        <f t="shared" si="7"/>
        <v>#N/A</v>
      </c>
      <c r="U28" s="11" t="e">
        <f t="shared" si="8"/>
        <v>#N/A</v>
      </c>
      <c r="V28" s="12" t="e">
        <f t="shared" si="9"/>
        <v>#N/A</v>
      </c>
      <c r="W28" s="12" t="e">
        <f t="shared" si="10"/>
        <v>#VALUE!</v>
      </c>
      <c r="X28" s="21" t="e">
        <f t="shared" si="11"/>
        <v>#VALUE!</v>
      </c>
    </row>
    <row r="29" spans="1:24" ht="17.25" thickTop="1" thickBot="1" x14ac:dyDescent="0.3">
      <c r="A29" s="3"/>
      <c r="B29" s="3" t="str">
        <f>IF(ISBLANK(A29),"",IF(ISERROR(VLOOKUP(A29,datosestudiantes,2,FALSE)),"no existe",VLOOKUP(A29,datosestudiantes,2,FALSE)))</f>
        <v/>
      </c>
      <c r="C29" s="3" t="str">
        <f>IF(ISERROR(VLOOKUP(A29,datosestudiantes,3,FALSE)),"",VLOOKUP(A29,datosestudiantes,3,FALSE))</f>
        <v/>
      </c>
      <c r="D29" s="3" t="str">
        <f>IF(ISERROR(VLOOKUP(A29,datosestudiantes,4,FALSE)),"",VLOOKUP(A29,datosestudiantes,4,FALSE))</f>
        <v/>
      </c>
      <c r="E29" s="3" t="str">
        <f>IF(ISERROR(VLOOKUP(A29,datosestudiantes,5,FALSE)),"",VLOOKUP(A29,datosestudiantes,5,FALSE))</f>
        <v/>
      </c>
      <c r="F29" s="3" t="str">
        <f>IF(ISERROR(VLOOKUP(A29,datosestudiantes,6,FALSE)),"",VLOOKUP(A29,datosestudiantes,6,FALSE))</f>
        <v/>
      </c>
      <c r="G29" s="3" t="str">
        <f>IF(ISERROR(VLOOKUP(A29,datosestudiantes,7,FALSE)),"",VLOOKUP(A29,datosestudiantes,7,FALSE))</f>
        <v/>
      </c>
      <c r="H29" s="3" t="str">
        <f>IF(ISERROR(VLOOKUP(A29,datosestudiantes,8,FALSE)),"",VLOOKUP(A29,datosestudiantes,8,FALSE))</f>
        <v/>
      </c>
      <c r="I29" s="3" t="str">
        <f>IF(ISERROR(VLOOKUP(A29,datosestudiantes,9,FALSE)),"",VLOOKUP(A29,datosestudiantes,9,FALSE))</f>
        <v/>
      </c>
      <c r="J29" s="3" t="str">
        <f>IF(ISERROR(VLOOKUP(A29,datosestudiantes,10,FALSE)),"",VLOOKUP(A29,datosestudiantes,10,FALSE))</f>
        <v/>
      </c>
      <c r="K29" s="3" t="str">
        <f>IF(ISERROR(VLOOKUP(A29,datosestudiantes,11,FALSE)),"",VLOOKUP(A29,datosestudiantes,11,FALSE))</f>
        <v/>
      </c>
      <c r="L29" s="3" t="str">
        <f>IF(ISERROR(VLOOKUP(A29,datosestudiantes,12,FALSE)),"",VLOOKUP(A29,datosestudiantes,12,FALSE))</f>
        <v/>
      </c>
      <c r="M29" s="3" t="str">
        <f>IF(ISERROR(VLOOKUP(A29,datosestudiantes,13,FALSE)),"",VLOOKUP(A29,datosestudiantes,13,FALSE))</f>
        <v/>
      </c>
      <c r="N29" s="3" t="str">
        <f>IF(ISERROR(VLOOKUP(A29,datosestudiantes,14,FALSE)),"",VLOOKUP(A29,datosestudiantes,14,FALSE))</f>
        <v/>
      </c>
      <c r="O29" s="3" t="str">
        <f>IF(ISERROR(VLOOKUP(A29,datosestudiantes,14,FALSE)),"",VLOOKUP(A29,datosestudiantes,14,FALSE))</f>
        <v/>
      </c>
      <c r="P29" s="3" t="str">
        <f>IF(ISERROR(VLOOKUP(A29,datosestudiantes,15,FALSE)),"",VLOOKUP(A29,datosestudiantes,15,FALSE))</f>
        <v/>
      </c>
      <c r="Q29" s="3" t="str">
        <f>IF(ISERROR(VLOOKUP(A29,datosestudiantes,16,FALSE)),"",VLOOKUP(A29,datosestudiantes,16,FALSE))</f>
        <v/>
      </c>
      <c r="R29" s="3" t="str">
        <f>IF(ISERROR(VLOOKUP(A29,datosestudiantes,17,FALSE)),"",VLOOKUP(A29,datosestudiantes,17,FALSE))</f>
        <v/>
      </c>
      <c r="S29" s="13" t="e">
        <f t="shared" si="6"/>
        <v>#N/A</v>
      </c>
      <c r="T29" s="12" t="e">
        <f t="shared" si="7"/>
        <v>#N/A</v>
      </c>
      <c r="U29" s="11" t="e">
        <f t="shared" si="8"/>
        <v>#N/A</v>
      </c>
      <c r="V29" s="12" t="e">
        <f t="shared" si="9"/>
        <v>#N/A</v>
      </c>
      <c r="W29" s="12" t="e">
        <f t="shared" si="10"/>
        <v>#VALUE!</v>
      </c>
      <c r="X29" s="21" t="e">
        <f t="shared" si="11"/>
        <v>#VALUE!</v>
      </c>
    </row>
    <row r="30" spans="1:24" ht="17.25" thickTop="1" thickBot="1" x14ac:dyDescent="0.3">
      <c r="A30" s="3"/>
      <c r="B30" s="3" t="str">
        <f>IF(ISBLANK(A30),"",IF(ISERROR(VLOOKUP(A30,datosestudiantes,2,FALSE)),"no existe",VLOOKUP(A30,datosestudiantes,2,FALSE)))</f>
        <v/>
      </c>
      <c r="C30" s="3" t="str">
        <f>IF(ISERROR(VLOOKUP(A30,datosestudiantes,3,FALSE)),"",VLOOKUP(A30,datosestudiantes,3,FALSE))</f>
        <v/>
      </c>
      <c r="D30" s="3" t="str">
        <f>IF(ISERROR(VLOOKUP(A30,datosestudiantes,4,FALSE)),"",VLOOKUP(A30,datosestudiantes,4,FALSE))</f>
        <v/>
      </c>
      <c r="E30" s="3" t="str">
        <f>IF(ISERROR(VLOOKUP(A30,datosestudiantes,5,FALSE)),"",VLOOKUP(A30,datosestudiantes,5,FALSE))</f>
        <v/>
      </c>
      <c r="F30" s="3" t="str">
        <f>IF(ISERROR(VLOOKUP(A30,datosestudiantes,6,FALSE)),"",VLOOKUP(A30,datosestudiantes,6,FALSE))</f>
        <v/>
      </c>
      <c r="G30" s="3" t="str">
        <f>IF(ISERROR(VLOOKUP(A30,datosestudiantes,7,FALSE)),"",VLOOKUP(A30,datosestudiantes,7,FALSE))</f>
        <v/>
      </c>
      <c r="H30" s="3" t="str">
        <f>IF(ISERROR(VLOOKUP(A30,datosestudiantes,8,FALSE)),"",VLOOKUP(A30,datosestudiantes,8,FALSE))</f>
        <v/>
      </c>
      <c r="I30" s="3" t="str">
        <f>IF(ISERROR(VLOOKUP(A30,datosestudiantes,9,FALSE)),"",VLOOKUP(A30,datosestudiantes,9,FALSE))</f>
        <v/>
      </c>
      <c r="J30" s="3" t="str">
        <f>IF(ISERROR(VLOOKUP(A30,datosestudiantes,10,FALSE)),"",VLOOKUP(A30,datosestudiantes,10,FALSE))</f>
        <v/>
      </c>
      <c r="K30" s="3" t="str">
        <f>IF(ISERROR(VLOOKUP(A30,datosestudiantes,11,FALSE)),"",VLOOKUP(A30,datosestudiantes,11,FALSE))</f>
        <v/>
      </c>
      <c r="L30" s="3" t="str">
        <f>IF(ISERROR(VLOOKUP(A30,datosestudiantes,12,FALSE)),"",VLOOKUP(A30,datosestudiantes,12,FALSE))</f>
        <v/>
      </c>
      <c r="M30" s="3" t="str">
        <f>IF(ISERROR(VLOOKUP(A30,datosestudiantes,13,FALSE)),"",VLOOKUP(A30,datosestudiantes,13,FALSE))</f>
        <v/>
      </c>
      <c r="N30" s="3" t="str">
        <f>IF(ISERROR(VLOOKUP(A30,datosestudiantes,14,FALSE)),"",VLOOKUP(A30,datosestudiantes,14,FALSE))</f>
        <v/>
      </c>
      <c r="O30" s="3" t="str">
        <f>IF(ISERROR(VLOOKUP(A30,datosestudiantes,14,FALSE)),"",VLOOKUP(A30,datosestudiantes,14,FALSE))</f>
        <v/>
      </c>
      <c r="P30" s="3" t="str">
        <f>IF(ISERROR(VLOOKUP(A30,datosestudiantes,15,FALSE)),"",VLOOKUP(A30,datosestudiantes,15,FALSE))</f>
        <v/>
      </c>
      <c r="Q30" s="3" t="str">
        <f>IF(ISERROR(VLOOKUP(A30,datosestudiantes,16,FALSE)),"",VLOOKUP(A30,datosestudiantes,16,FALSE))</f>
        <v/>
      </c>
      <c r="R30" s="3" t="str">
        <f>IF(ISERROR(VLOOKUP(A30,datosestudiantes,17,FALSE)),"",VLOOKUP(A30,datosestudiantes,17,FALSE))</f>
        <v/>
      </c>
      <c r="S30" s="13" t="e">
        <f t="shared" si="6"/>
        <v>#N/A</v>
      </c>
      <c r="T30" s="12" t="e">
        <f t="shared" si="7"/>
        <v>#N/A</v>
      </c>
      <c r="U30" s="11" t="e">
        <f t="shared" si="8"/>
        <v>#N/A</v>
      </c>
      <c r="V30" s="12" t="e">
        <f t="shared" si="9"/>
        <v>#N/A</v>
      </c>
      <c r="W30" s="12" t="e">
        <f t="shared" si="10"/>
        <v>#VALUE!</v>
      </c>
      <c r="X30" s="21" t="e">
        <f t="shared" si="11"/>
        <v>#VALUE!</v>
      </c>
    </row>
    <row r="31" spans="1:24" ht="17.25" thickTop="1" thickBot="1" x14ac:dyDescent="0.3">
      <c r="A31" s="3"/>
      <c r="B31" s="3" t="str">
        <f>IF(ISBLANK(A31),"",IF(ISERROR(VLOOKUP(A31,datosestudiantes,2,FALSE)),"no existe",VLOOKUP(A31,datosestudiantes,2,FALSE)))</f>
        <v/>
      </c>
      <c r="C31" s="3" t="str">
        <f>IF(ISERROR(VLOOKUP(A31,datosestudiantes,3,FALSE)),"",VLOOKUP(A31,datosestudiantes,3,FALSE))</f>
        <v/>
      </c>
      <c r="D31" s="3" t="str">
        <f>IF(ISERROR(VLOOKUP(A31,datosestudiantes,4,FALSE)),"",VLOOKUP(A31,datosestudiantes,4,FALSE))</f>
        <v/>
      </c>
      <c r="E31" s="3" t="str">
        <f>IF(ISERROR(VLOOKUP(A31,datosestudiantes,5,FALSE)),"",VLOOKUP(A31,datosestudiantes,5,FALSE))</f>
        <v/>
      </c>
      <c r="F31" s="3" t="str">
        <f>IF(ISERROR(VLOOKUP(A31,datosestudiantes,6,FALSE)),"",VLOOKUP(A31,datosestudiantes,6,FALSE))</f>
        <v/>
      </c>
      <c r="G31" s="3" t="str">
        <f>IF(ISERROR(VLOOKUP(A31,datosestudiantes,7,FALSE)),"",VLOOKUP(A31,datosestudiantes,7,FALSE))</f>
        <v/>
      </c>
      <c r="H31" s="3" t="str">
        <f>IF(ISERROR(VLOOKUP(A31,datosestudiantes,8,FALSE)),"",VLOOKUP(A31,datosestudiantes,8,FALSE))</f>
        <v/>
      </c>
      <c r="I31" s="3" t="str">
        <f>IF(ISERROR(VLOOKUP(A31,datosestudiantes,9,FALSE)),"",VLOOKUP(A31,datosestudiantes,9,FALSE))</f>
        <v/>
      </c>
      <c r="J31" s="3" t="str">
        <f>IF(ISERROR(VLOOKUP(A31,datosestudiantes,10,FALSE)),"",VLOOKUP(A31,datosestudiantes,10,FALSE))</f>
        <v/>
      </c>
      <c r="K31" s="3" t="str">
        <f>IF(ISERROR(VLOOKUP(A31,datosestudiantes,11,FALSE)),"",VLOOKUP(A31,datosestudiantes,11,FALSE))</f>
        <v/>
      </c>
      <c r="L31" s="3" t="str">
        <f>IF(ISERROR(VLOOKUP(A31,datosestudiantes,12,FALSE)),"",VLOOKUP(A31,datosestudiantes,12,FALSE))</f>
        <v/>
      </c>
      <c r="M31" s="3" t="str">
        <f>IF(ISERROR(VLOOKUP(A31,datosestudiantes,13,FALSE)),"",VLOOKUP(A31,datosestudiantes,13,FALSE))</f>
        <v/>
      </c>
      <c r="N31" s="3" t="str">
        <f>IF(ISERROR(VLOOKUP(A31,datosestudiantes,14,FALSE)),"",VLOOKUP(A31,datosestudiantes,14,FALSE))</f>
        <v/>
      </c>
      <c r="O31" s="3" t="str">
        <f>IF(ISERROR(VLOOKUP(A31,datosestudiantes,14,FALSE)),"",VLOOKUP(A31,datosestudiantes,14,FALSE))</f>
        <v/>
      </c>
      <c r="P31" s="3" t="str">
        <f>IF(ISERROR(VLOOKUP(A31,datosestudiantes,15,FALSE)),"",VLOOKUP(A31,datosestudiantes,15,FALSE))</f>
        <v/>
      </c>
      <c r="Q31" s="3" t="str">
        <f>IF(ISERROR(VLOOKUP(A31,datosestudiantes,16,FALSE)),"",VLOOKUP(A31,datosestudiantes,16,FALSE))</f>
        <v/>
      </c>
      <c r="R31" s="3" t="str">
        <f>IF(ISERROR(VLOOKUP(A31,datosestudiantes,17,FALSE)),"",VLOOKUP(A31,datosestudiantes,17,FALSE))</f>
        <v/>
      </c>
      <c r="S31" s="13" t="e">
        <f t="shared" si="6"/>
        <v>#N/A</v>
      </c>
      <c r="T31" s="12" t="e">
        <f t="shared" si="7"/>
        <v>#N/A</v>
      </c>
      <c r="U31" s="11" t="e">
        <f t="shared" si="8"/>
        <v>#N/A</v>
      </c>
      <c r="V31" s="12" t="e">
        <f t="shared" si="9"/>
        <v>#N/A</v>
      </c>
      <c r="W31" s="12" t="e">
        <f t="shared" si="10"/>
        <v>#VALUE!</v>
      </c>
      <c r="X31" s="21" t="e">
        <f t="shared" si="11"/>
        <v>#VALUE!</v>
      </c>
    </row>
    <row r="32" spans="1:24" ht="17.25" thickTop="1" thickBot="1" x14ac:dyDescent="0.3">
      <c r="A32" s="3"/>
      <c r="B32" s="3" t="str">
        <f>IF(ISBLANK(A32),"",IF(ISERROR(VLOOKUP(A32,datosestudiantes,2,FALSE)),"no existe",VLOOKUP(A32,datosestudiantes,2,FALSE)))</f>
        <v/>
      </c>
      <c r="C32" s="3" t="str">
        <f>IF(ISERROR(VLOOKUP(A32,datosestudiantes,3,FALSE)),"",VLOOKUP(A32,datosestudiantes,3,FALSE))</f>
        <v/>
      </c>
      <c r="D32" s="3" t="str">
        <f>IF(ISERROR(VLOOKUP(A32,datosestudiantes,4,FALSE)),"",VLOOKUP(A32,datosestudiantes,4,FALSE))</f>
        <v/>
      </c>
      <c r="E32" s="3" t="str">
        <f>IF(ISERROR(VLOOKUP(A32,datosestudiantes,5,FALSE)),"",VLOOKUP(A32,datosestudiantes,5,FALSE))</f>
        <v/>
      </c>
      <c r="F32" s="3" t="str">
        <f>IF(ISERROR(VLOOKUP(A32,datosestudiantes,6,FALSE)),"",VLOOKUP(A32,datosestudiantes,6,FALSE))</f>
        <v/>
      </c>
      <c r="G32" s="3" t="str">
        <f>IF(ISERROR(VLOOKUP(A32,datosestudiantes,7,FALSE)),"",VLOOKUP(A32,datosestudiantes,7,FALSE))</f>
        <v/>
      </c>
      <c r="H32" s="3" t="str">
        <f>IF(ISERROR(VLOOKUP(A32,datosestudiantes,8,FALSE)),"",VLOOKUP(A32,datosestudiantes,8,FALSE))</f>
        <v/>
      </c>
      <c r="I32" s="3" t="str">
        <f>IF(ISERROR(VLOOKUP(A32,datosestudiantes,9,FALSE)),"",VLOOKUP(A32,datosestudiantes,9,FALSE))</f>
        <v/>
      </c>
      <c r="J32" s="3" t="str">
        <f>IF(ISERROR(VLOOKUP(A32,datosestudiantes,10,FALSE)),"",VLOOKUP(A32,datosestudiantes,10,FALSE))</f>
        <v/>
      </c>
      <c r="K32" s="3" t="str">
        <f>IF(ISERROR(VLOOKUP(A32,datosestudiantes,11,FALSE)),"",VLOOKUP(A32,datosestudiantes,11,FALSE))</f>
        <v/>
      </c>
      <c r="L32" s="3" t="str">
        <f>IF(ISERROR(VLOOKUP(A32,datosestudiantes,12,FALSE)),"",VLOOKUP(A32,datosestudiantes,12,FALSE))</f>
        <v/>
      </c>
      <c r="M32" s="3" t="str">
        <f>IF(ISERROR(VLOOKUP(A32,datosestudiantes,13,FALSE)),"",VLOOKUP(A32,datosestudiantes,13,FALSE))</f>
        <v/>
      </c>
      <c r="N32" s="3" t="str">
        <f>IF(ISERROR(VLOOKUP(A32,datosestudiantes,14,FALSE)),"",VLOOKUP(A32,datosestudiantes,14,FALSE))</f>
        <v/>
      </c>
      <c r="O32" s="3" t="str">
        <f>IF(ISERROR(VLOOKUP(A32,datosestudiantes,14,FALSE)),"",VLOOKUP(A32,datosestudiantes,14,FALSE))</f>
        <v/>
      </c>
      <c r="P32" s="3" t="str">
        <f>IF(ISERROR(VLOOKUP(A32,datosestudiantes,15,FALSE)),"",VLOOKUP(A32,datosestudiantes,15,FALSE))</f>
        <v/>
      </c>
      <c r="Q32" s="3" t="str">
        <f>IF(ISERROR(VLOOKUP(A32,datosestudiantes,16,FALSE)),"",VLOOKUP(A32,datosestudiantes,16,FALSE))</f>
        <v/>
      </c>
      <c r="R32" s="3" t="str">
        <f>IF(ISERROR(VLOOKUP(A32,datosestudiantes,17,FALSE)),"",VLOOKUP(A32,datosestudiantes,17,FALSE))</f>
        <v/>
      </c>
      <c r="S32" s="13" t="e">
        <f t="shared" si="6"/>
        <v>#N/A</v>
      </c>
      <c r="T32" s="12" t="e">
        <f t="shared" si="7"/>
        <v>#N/A</v>
      </c>
      <c r="U32" s="11" t="e">
        <f t="shared" si="8"/>
        <v>#N/A</v>
      </c>
      <c r="V32" s="12" t="e">
        <f t="shared" si="9"/>
        <v>#N/A</v>
      </c>
      <c r="W32" s="12" t="e">
        <f t="shared" si="10"/>
        <v>#VALUE!</v>
      </c>
      <c r="X32" s="21" t="e">
        <f t="shared" si="11"/>
        <v>#VALUE!</v>
      </c>
    </row>
    <row r="33" spans="1:24" ht="17.25" thickTop="1" thickBot="1" x14ac:dyDescent="0.3">
      <c r="A33" s="3"/>
      <c r="B33" s="3" t="str">
        <f>IF(ISBLANK(A33),"",IF(ISERROR(VLOOKUP(A33,datosestudiantes,2,FALSE)),"no existe",VLOOKUP(A33,datosestudiantes,2,FALSE)))</f>
        <v/>
      </c>
      <c r="C33" s="3" t="str">
        <f>IF(ISERROR(VLOOKUP(A33,datosestudiantes,3,FALSE)),"",VLOOKUP(A33,datosestudiantes,3,FALSE))</f>
        <v/>
      </c>
      <c r="D33" s="3" t="str">
        <f>IF(ISERROR(VLOOKUP(A33,datosestudiantes,4,FALSE)),"",VLOOKUP(A33,datosestudiantes,4,FALSE))</f>
        <v/>
      </c>
      <c r="E33" s="3" t="str">
        <f>IF(ISERROR(VLOOKUP(A33,datosestudiantes,5,FALSE)),"",VLOOKUP(A33,datosestudiantes,5,FALSE))</f>
        <v/>
      </c>
      <c r="F33" s="3" t="str">
        <f>IF(ISERROR(VLOOKUP(A33,datosestudiantes,6,FALSE)),"",VLOOKUP(A33,datosestudiantes,6,FALSE))</f>
        <v/>
      </c>
      <c r="G33" s="3" t="str">
        <f>IF(ISERROR(VLOOKUP(A33,datosestudiantes,7,FALSE)),"",VLOOKUP(A33,datosestudiantes,7,FALSE))</f>
        <v/>
      </c>
      <c r="H33" s="3" t="str">
        <f>IF(ISERROR(VLOOKUP(A33,datosestudiantes,8,FALSE)),"",VLOOKUP(A33,datosestudiantes,8,FALSE))</f>
        <v/>
      </c>
      <c r="I33" s="3" t="str">
        <f>IF(ISERROR(VLOOKUP(A33,datosestudiantes,9,FALSE)),"",VLOOKUP(A33,datosestudiantes,9,FALSE))</f>
        <v/>
      </c>
      <c r="J33" s="3" t="str">
        <f>IF(ISERROR(VLOOKUP(A33,datosestudiantes,10,FALSE)),"",VLOOKUP(A33,datosestudiantes,10,FALSE))</f>
        <v/>
      </c>
      <c r="K33" s="3" t="str">
        <f>IF(ISERROR(VLOOKUP(A33,datosestudiantes,11,FALSE)),"",VLOOKUP(A33,datosestudiantes,11,FALSE))</f>
        <v/>
      </c>
      <c r="L33" s="3" t="str">
        <f>IF(ISERROR(VLOOKUP(A33,datosestudiantes,12,FALSE)),"",VLOOKUP(A33,datosestudiantes,12,FALSE))</f>
        <v/>
      </c>
      <c r="M33" s="3" t="str">
        <f>IF(ISERROR(VLOOKUP(A33,datosestudiantes,13,FALSE)),"",VLOOKUP(A33,datosestudiantes,13,FALSE))</f>
        <v/>
      </c>
      <c r="N33" s="3" t="str">
        <f>IF(ISERROR(VLOOKUP(A33,datosestudiantes,14,FALSE)),"",VLOOKUP(A33,datosestudiantes,14,FALSE))</f>
        <v/>
      </c>
      <c r="O33" s="3" t="str">
        <f>IF(ISERROR(VLOOKUP(A33,datosestudiantes,14,FALSE)),"",VLOOKUP(A33,datosestudiantes,14,FALSE))</f>
        <v/>
      </c>
      <c r="P33" s="3" t="str">
        <f>IF(ISERROR(VLOOKUP(A33,datosestudiantes,15,FALSE)),"",VLOOKUP(A33,datosestudiantes,15,FALSE))</f>
        <v/>
      </c>
      <c r="Q33" s="3" t="str">
        <f>IF(ISERROR(VLOOKUP(A33,datosestudiantes,16,FALSE)),"",VLOOKUP(A33,datosestudiantes,16,FALSE))</f>
        <v/>
      </c>
      <c r="R33" s="3" t="str">
        <f>IF(ISERROR(VLOOKUP(A33,datosestudiantes,17,FALSE)),"",VLOOKUP(A33,datosestudiantes,17,FALSE))</f>
        <v/>
      </c>
      <c r="S33" s="13" t="e">
        <f t="shared" si="6"/>
        <v>#N/A</v>
      </c>
      <c r="T33" s="12" t="e">
        <f t="shared" si="7"/>
        <v>#N/A</v>
      </c>
      <c r="U33" s="11" t="e">
        <f t="shared" si="8"/>
        <v>#N/A</v>
      </c>
      <c r="V33" s="12" t="e">
        <f t="shared" si="9"/>
        <v>#N/A</v>
      </c>
      <c r="W33" s="12" t="e">
        <f t="shared" si="10"/>
        <v>#VALUE!</v>
      </c>
      <c r="X33" s="21" t="e">
        <f t="shared" si="11"/>
        <v>#VALUE!</v>
      </c>
    </row>
    <row r="34" spans="1:24" ht="17.25" thickTop="1" thickBot="1" x14ac:dyDescent="0.3"/>
    <row r="35" spans="1:24" ht="17.25" thickTop="1" thickBot="1" x14ac:dyDescent="0.3">
      <c r="W35" s="17" t="s">
        <v>35</v>
      </c>
      <c r="X35" s="15" t="e">
        <f>MAX(W14:W33)</f>
        <v>#VALUE!</v>
      </c>
    </row>
    <row r="36" spans="1:24" ht="17.25" thickTop="1" thickBot="1" x14ac:dyDescent="0.3">
      <c r="R36" s="24"/>
      <c r="W36" s="17" t="s">
        <v>36</v>
      </c>
      <c r="X36" s="15" t="e">
        <f>MIN(W14:W33)</f>
        <v>#VALUE!</v>
      </c>
    </row>
    <row r="37" spans="1:24" ht="17.25" thickTop="1" thickBot="1" x14ac:dyDescent="0.3">
      <c r="W37" s="17" t="s">
        <v>37</v>
      </c>
      <c r="X37" s="15" t="e">
        <f>AVERAGE(W14:W33)</f>
        <v>#VALUE!</v>
      </c>
    </row>
    <row r="38" spans="1:24" ht="16.5" thickTop="1" x14ac:dyDescent="0.25">
      <c r="T38" s="16"/>
    </row>
  </sheetData>
  <mergeCells count="5">
    <mergeCell ref="A9:X10"/>
    <mergeCell ref="A11:X11"/>
    <mergeCell ref="A12:B13"/>
    <mergeCell ref="C12:J12"/>
    <mergeCell ref="C13:J13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O120"/>
  <sheetViews>
    <sheetView topLeftCell="A19" workbookViewId="0">
      <selection activeCell="I23" sqref="I23"/>
    </sheetView>
  </sheetViews>
  <sheetFormatPr baseColWidth="10" defaultRowHeight="15" x14ac:dyDescent="0.25"/>
  <cols>
    <col min="1" max="1" width="3" customWidth="1"/>
    <col min="2" max="2" width="5.140625" customWidth="1"/>
    <col min="3" max="3" width="12.85546875" bestFit="1" customWidth="1"/>
    <col min="4" max="4" width="33.5703125" customWidth="1"/>
    <col min="5" max="5" width="3.7109375" customWidth="1"/>
    <col min="6" max="6" width="4.5703125" customWidth="1"/>
    <col min="7" max="7" width="4.140625" customWidth="1"/>
    <col min="8" max="8" width="13.7109375" customWidth="1"/>
    <col min="9" max="9" width="32.5703125" customWidth="1"/>
    <col min="10" max="10" width="4.7109375" customWidth="1"/>
    <col min="11" max="11" width="4" customWidth="1"/>
    <col min="12" max="12" width="4.28515625" customWidth="1"/>
    <col min="13" max="13" width="13.28515625" customWidth="1"/>
    <col min="14" max="14" width="33" customWidth="1"/>
    <col min="15" max="15" width="4.42578125" customWidth="1"/>
  </cols>
  <sheetData>
    <row r="2" spans="2:15" x14ac:dyDescent="0.25">
      <c r="B2" s="22"/>
      <c r="C2" s="22"/>
      <c r="D2" s="22"/>
      <c r="E2" s="22"/>
      <c r="G2" s="22"/>
      <c r="H2" s="22"/>
      <c r="I2" s="22"/>
      <c r="J2" s="22"/>
      <c r="L2" s="22"/>
      <c r="M2" s="22"/>
      <c r="N2" s="22"/>
      <c r="O2" s="22"/>
    </row>
    <row r="3" spans="2:15" x14ac:dyDescent="0.25">
      <c r="B3" s="22"/>
      <c r="D3" s="43" t="s">
        <v>45</v>
      </c>
      <c r="E3" s="22"/>
      <c r="G3" s="22"/>
      <c r="I3" s="43" t="s">
        <v>45</v>
      </c>
      <c r="J3" s="22"/>
      <c r="L3" s="22"/>
      <c r="N3" s="43" t="s">
        <v>45</v>
      </c>
      <c r="O3" s="22"/>
    </row>
    <row r="4" spans="2:15" x14ac:dyDescent="0.25">
      <c r="B4" s="22"/>
      <c r="D4" s="43"/>
      <c r="E4" s="22"/>
      <c r="G4" s="22"/>
      <c r="I4" s="43"/>
      <c r="J4" s="22"/>
      <c r="L4" s="22"/>
      <c r="N4" s="43"/>
      <c r="O4" s="22"/>
    </row>
    <row r="5" spans="2:15" x14ac:dyDescent="0.25">
      <c r="B5" s="22"/>
      <c r="D5" s="43"/>
      <c r="E5" s="22"/>
      <c r="G5" s="22"/>
      <c r="I5" s="43"/>
      <c r="J5" s="22"/>
      <c r="L5" s="22"/>
      <c r="N5" s="43"/>
      <c r="O5" s="22"/>
    </row>
    <row r="6" spans="2:15" x14ac:dyDescent="0.25">
      <c r="B6" s="22"/>
      <c r="C6" t="s">
        <v>38</v>
      </c>
      <c r="D6" s="23">
        <v>1</v>
      </c>
      <c r="E6" s="22"/>
      <c r="G6" s="22"/>
      <c r="H6" t="s">
        <v>38</v>
      </c>
      <c r="I6" s="23">
        <v>9</v>
      </c>
      <c r="J6" s="22"/>
      <c r="L6" s="22"/>
      <c r="M6" t="s">
        <v>38</v>
      </c>
      <c r="N6" s="23">
        <v>17</v>
      </c>
      <c r="O6" s="22"/>
    </row>
    <row r="7" spans="2:15" x14ac:dyDescent="0.25">
      <c r="B7" s="22"/>
      <c r="C7" t="s">
        <v>39</v>
      </c>
      <c r="D7" s="27" t="str">
        <f>VLOOKUP(D6,planillanotas,2,FALSE)</f>
        <v>ALEJANDRO SEPULVEDA</v>
      </c>
      <c r="E7" s="22"/>
      <c r="G7" s="22"/>
      <c r="H7" t="s">
        <v>39</v>
      </c>
      <c r="I7" s="27" t="e">
        <f>VLOOKUP(I6,planillanotas,2,FALSE)</f>
        <v>#N/A</v>
      </c>
      <c r="J7" s="22"/>
      <c r="L7" s="22"/>
      <c r="M7" t="s">
        <v>39</v>
      </c>
      <c r="N7" s="28" t="e">
        <f>VLOOKUP(N6,planillanotas,2,FALSE)</f>
        <v>#N/A</v>
      </c>
      <c r="O7" s="22"/>
    </row>
    <row r="8" spans="2:15" x14ac:dyDescent="0.25">
      <c r="B8" s="22"/>
      <c r="C8" t="s">
        <v>40</v>
      </c>
      <c r="D8" s="26">
        <f>VLOOKUP(D6,planillanotas,11,FALSE)</f>
        <v>3.7249999999999996</v>
      </c>
      <c r="E8" s="22"/>
      <c r="G8" s="22"/>
      <c r="H8" t="s">
        <v>40</v>
      </c>
      <c r="I8" s="26" t="e">
        <f>VLOOKUP(I6,planillanotas,11,FALSE)</f>
        <v>#N/A</v>
      </c>
      <c r="J8" s="22"/>
      <c r="L8" s="22"/>
      <c r="M8" t="s">
        <v>40</v>
      </c>
      <c r="N8" s="26" t="e">
        <f>VLOOKUP(N6,planillanotas,11,FALSE)</f>
        <v>#N/A</v>
      </c>
      <c r="O8" s="22"/>
    </row>
    <row r="9" spans="2:15" x14ac:dyDescent="0.25">
      <c r="B9" s="22"/>
      <c r="C9" t="s">
        <v>41</v>
      </c>
      <c r="D9">
        <f>VLOOKUP(D6,planillanotas,13,FALSE)</f>
        <v>3.4</v>
      </c>
      <c r="E9" s="22"/>
      <c r="G9" s="22"/>
      <c r="H9" t="s">
        <v>41</v>
      </c>
      <c r="I9" t="e">
        <f>VLOOKUP(I6,planillanotas,13,FALSE)</f>
        <v>#N/A</v>
      </c>
      <c r="J9" s="22"/>
      <c r="L9" s="22"/>
      <c r="M9" t="s">
        <v>41</v>
      </c>
      <c r="N9" t="e">
        <f>VLOOKUP(N6,planillanotas,13,FALSE)</f>
        <v>#N/A</v>
      </c>
      <c r="O9" s="22"/>
    </row>
    <row r="10" spans="2:15" x14ac:dyDescent="0.25">
      <c r="B10" s="22"/>
      <c r="C10" t="s">
        <v>46</v>
      </c>
      <c r="D10">
        <f>VLOOKUP(D6,planillanotas,15,FALSE)</f>
        <v>2.9</v>
      </c>
      <c r="E10" s="22"/>
      <c r="G10" s="22"/>
      <c r="H10" t="s">
        <v>46</v>
      </c>
      <c r="I10" t="e">
        <f>VLOOKUP(I6,planillanotas,15,FALSE)</f>
        <v>#N/A</v>
      </c>
      <c r="J10" s="22"/>
      <c r="L10" s="22"/>
      <c r="M10" t="s">
        <v>46</v>
      </c>
      <c r="N10" t="e">
        <f>VLOOKUP(N6,planillanotas,15,FALSE)</f>
        <v>#N/A</v>
      </c>
      <c r="O10" s="22"/>
    </row>
    <row r="11" spans="2:15" x14ac:dyDescent="0.25">
      <c r="B11" s="22"/>
      <c r="C11" t="s">
        <v>42</v>
      </c>
      <c r="D11" s="25">
        <f>VLOOKUP(D6,planillanotas,19,FALSE)</f>
        <v>2.9</v>
      </c>
      <c r="E11" s="22"/>
      <c r="G11" s="22"/>
      <c r="H11" t="s">
        <v>42</v>
      </c>
      <c r="I11" s="25" t="e">
        <f>VLOOKUP(I6,planillanotas,19,FALSE)</f>
        <v>#N/A</v>
      </c>
      <c r="J11" s="22"/>
      <c r="L11" s="22"/>
      <c r="M11" t="s">
        <v>42</v>
      </c>
      <c r="N11" s="25" t="e">
        <f>VLOOKUP(N6,planillanotas,19,FALSE)</f>
        <v>#N/A</v>
      </c>
      <c r="O11" s="22"/>
    </row>
    <row r="12" spans="2:15" x14ac:dyDescent="0.25">
      <c r="B12" s="22"/>
      <c r="C12" t="s">
        <v>43</v>
      </c>
      <c r="D12">
        <f>VLOOKUP(D6,planillanotas,21,FALSE)</f>
        <v>3.5</v>
      </c>
      <c r="E12" s="22"/>
      <c r="G12" s="22"/>
      <c r="H12" t="s">
        <v>43</v>
      </c>
      <c r="I12" t="e">
        <f>VLOOKUP(I6,planillanotas,21,FALSE)</f>
        <v>#N/A</v>
      </c>
      <c r="J12" s="22"/>
      <c r="L12" s="22"/>
      <c r="M12" t="s">
        <v>43</v>
      </c>
      <c r="N12" t="e">
        <f>VLOOKUP(N6,planillanotas,21,FALSE)</f>
        <v>#N/A</v>
      </c>
      <c r="O12" s="22"/>
    </row>
    <row r="13" spans="2:15" x14ac:dyDescent="0.25">
      <c r="B13" s="22"/>
      <c r="C13" t="s">
        <v>44</v>
      </c>
      <c r="D13" s="25">
        <f>VLOOKUP(D6,planillanotas,23,FALSE)</f>
        <v>11.339999999999998</v>
      </c>
      <c r="E13" s="22"/>
      <c r="G13" s="22"/>
      <c r="H13" t="s">
        <v>44</v>
      </c>
      <c r="I13" s="25" t="e">
        <f>VLOOKUP(I6,planillanotas,23,FALSE)</f>
        <v>#N/A</v>
      </c>
      <c r="J13" s="22"/>
      <c r="L13" s="22"/>
      <c r="M13" t="s">
        <v>44</v>
      </c>
      <c r="N13" s="25" t="e">
        <f>VLOOKUP(N6,planillanotas,23,FALSE)</f>
        <v>#N/A</v>
      </c>
      <c r="O13" s="22"/>
    </row>
    <row r="14" spans="2:15" x14ac:dyDescent="0.25">
      <c r="B14" s="22"/>
      <c r="E14" s="22"/>
      <c r="G14" s="22"/>
      <c r="J14" s="22"/>
      <c r="L14" s="22"/>
      <c r="O14" s="22"/>
    </row>
    <row r="15" spans="2:15" x14ac:dyDescent="0.25">
      <c r="B15" s="22"/>
      <c r="C15" s="22"/>
      <c r="D15" s="22"/>
      <c r="E15" s="22"/>
      <c r="G15" s="22"/>
      <c r="H15" s="22"/>
      <c r="I15" s="22"/>
      <c r="J15" s="22"/>
      <c r="L15" s="22"/>
      <c r="M15" s="22"/>
      <c r="N15" s="22"/>
      <c r="O15" s="22"/>
    </row>
    <row r="17" spans="2:15" x14ac:dyDescent="0.25">
      <c r="B17" s="22"/>
      <c r="C17" s="22"/>
      <c r="D17" s="22"/>
      <c r="E17" s="22"/>
      <c r="G17" s="22"/>
      <c r="H17" s="22"/>
      <c r="I17" s="22"/>
      <c r="J17" s="22"/>
      <c r="L17" s="22"/>
      <c r="M17" s="22"/>
      <c r="N17" s="22"/>
      <c r="O17" s="22"/>
    </row>
    <row r="18" spans="2:15" x14ac:dyDescent="0.25">
      <c r="B18" s="22"/>
      <c r="D18" s="43" t="s">
        <v>45</v>
      </c>
      <c r="E18" s="22"/>
      <c r="G18" s="22"/>
      <c r="I18" s="43" t="s">
        <v>45</v>
      </c>
      <c r="J18" s="22"/>
      <c r="L18" s="22"/>
      <c r="N18" s="43" t="s">
        <v>45</v>
      </c>
      <c r="O18" s="22"/>
    </row>
    <row r="19" spans="2:15" x14ac:dyDescent="0.25">
      <c r="B19" s="22"/>
      <c r="D19" s="43"/>
      <c r="E19" s="22"/>
      <c r="G19" s="22"/>
      <c r="I19" s="43"/>
      <c r="J19" s="22"/>
      <c r="L19" s="22"/>
      <c r="N19" s="43"/>
      <c r="O19" s="22"/>
    </row>
    <row r="20" spans="2:15" x14ac:dyDescent="0.25">
      <c r="B20" s="22"/>
      <c r="D20" s="43"/>
      <c r="E20" s="22"/>
      <c r="G20" s="22"/>
      <c r="I20" s="43"/>
      <c r="J20" s="22"/>
      <c r="L20" s="22"/>
      <c r="N20" s="43"/>
      <c r="O20" s="22"/>
    </row>
    <row r="21" spans="2:15" x14ac:dyDescent="0.25">
      <c r="B21" s="22"/>
      <c r="C21" t="s">
        <v>38</v>
      </c>
      <c r="D21" s="23">
        <v>2</v>
      </c>
      <c r="E21" s="22"/>
      <c r="G21" s="22"/>
      <c r="H21" t="s">
        <v>38</v>
      </c>
      <c r="I21" s="23">
        <v>10</v>
      </c>
      <c r="J21" s="22"/>
      <c r="L21" s="22"/>
      <c r="M21" t="s">
        <v>38</v>
      </c>
      <c r="N21" s="23">
        <v>18</v>
      </c>
      <c r="O21" s="22"/>
    </row>
    <row r="22" spans="2:15" x14ac:dyDescent="0.25">
      <c r="B22" s="22"/>
      <c r="C22" t="s">
        <v>39</v>
      </c>
      <c r="D22" s="27" t="e">
        <f>VLOOKUP(D21,planillanotas,2,FALSE)</f>
        <v>#N/A</v>
      </c>
      <c r="E22" s="22"/>
      <c r="G22" s="22"/>
      <c r="H22" t="s">
        <v>39</v>
      </c>
      <c r="I22" s="27" t="e">
        <f>VLOOKUP(I21,planillanotas,2,FALSE)</f>
        <v>#N/A</v>
      </c>
      <c r="J22" s="22"/>
      <c r="L22" s="22"/>
      <c r="M22" t="s">
        <v>39</v>
      </c>
      <c r="N22" s="27" t="e">
        <f>VLOOKUP(N21,planillanotas,2,FALSE)</f>
        <v>#N/A</v>
      </c>
      <c r="O22" s="22"/>
    </row>
    <row r="23" spans="2:15" x14ac:dyDescent="0.25">
      <c r="B23" s="22"/>
      <c r="C23" t="s">
        <v>40</v>
      </c>
      <c r="D23" s="26" t="e">
        <f>VLOOKUP(D21,planillanotas,11,FALSE)</f>
        <v>#N/A</v>
      </c>
      <c r="E23" s="22"/>
      <c r="G23" s="22"/>
      <c r="H23" t="s">
        <v>40</v>
      </c>
      <c r="I23" s="26" t="e">
        <f>VLOOKUP(I21,planillanotas,11,FALSE)</f>
        <v>#N/A</v>
      </c>
      <c r="J23" s="22"/>
      <c r="L23" s="22"/>
      <c r="M23" t="s">
        <v>40</v>
      </c>
      <c r="N23" s="26" t="e">
        <f>VLOOKUP(N21,planillanotas,11,FALSE)</f>
        <v>#N/A</v>
      </c>
      <c r="O23" s="22"/>
    </row>
    <row r="24" spans="2:15" x14ac:dyDescent="0.25">
      <c r="B24" s="22"/>
      <c r="C24" t="s">
        <v>41</v>
      </c>
      <c r="D24" t="e">
        <f>VLOOKUP(D21,planillanotas,13,FALSE)</f>
        <v>#N/A</v>
      </c>
      <c r="E24" s="22"/>
      <c r="G24" s="22"/>
      <c r="H24" t="s">
        <v>41</v>
      </c>
      <c r="I24" t="e">
        <f>VLOOKUP(I21,planillanotas,13,FALSE)</f>
        <v>#N/A</v>
      </c>
      <c r="J24" s="22"/>
      <c r="L24" s="22"/>
      <c r="M24" t="s">
        <v>41</v>
      </c>
      <c r="N24" t="e">
        <f>VLOOKUP(N21,planillanotas,13,FALSE)</f>
        <v>#N/A</v>
      </c>
      <c r="O24" s="22"/>
    </row>
    <row r="25" spans="2:15" x14ac:dyDescent="0.25">
      <c r="B25" s="22"/>
      <c r="C25" t="s">
        <v>46</v>
      </c>
      <c r="D25" t="e">
        <f>VLOOKUP(D21,planillanotas,15,FALSE)</f>
        <v>#N/A</v>
      </c>
      <c r="E25" s="22"/>
      <c r="G25" s="22"/>
      <c r="H25" t="s">
        <v>46</v>
      </c>
      <c r="I25" s="25" t="e">
        <f>VLOOKUP(I21,planillanotas,15,FALSE)</f>
        <v>#N/A</v>
      </c>
      <c r="J25" s="22"/>
      <c r="L25" s="22"/>
      <c r="M25" t="s">
        <v>46</v>
      </c>
      <c r="N25" s="25" t="e">
        <f>VLOOKUP(N21,planillanotas,15,FALSE)</f>
        <v>#N/A</v>
      </c>
      <c r="O25" s="22"/>
    </row>
    <row r="26" spans="2:15" x14ac:dyDescent="0.25">
      <c r="B26" s="22"/>
      <c r="C26" t="s">
        <v>42</v>
      </c>
      <c r="D26" s="25" t="e">
        <f>VLOOKUP(D21,planillanotas,19,FALSE)</f>
        <v>#N/A</v>
      </c>
      <c r="E26" s="22"/>
      <c r="G26" s="22"/>
      <c r="H26" t="s">
        <v>42</v>
      </c>
      <c r="I26" s="25" t="e">
        <f>VLOOKUP(I21,planillanotas,19,FALSE)</f>
        <v>#N/A</v>
      </c>
      <c r="J26" s="22"/>
      <c r="L26" s="22"/>
      <c r="M26" t="s">
        <v>42</v>
      </c>
      <c r="N26" s="25" t="e">
        <f>VLOOKUP(N21,planillanotas,19,FALSE)</f>
        <v>#N/A</v>
      </c>
      <c r="O26" s="22"/>
    </row>
    <row r="27" spans="2:15" x14ac:dyDescent="0.25">
      <c r="B27" s="22"/>
      <c r="C27" t="s">
        <v>43</v>
      </c>
      <c r="D27" s="25" t="e">
        <f>VLOOKUP(D21,planillanotas,21,FALSE)</f>
        <v>#N/A</v>
      </c>
      <c r="E27" s="22"/>
      <c r="G27" s="22"/>
      <c r="H27" t="s">
        <v>43</v>
      </c>
      <c r="I27" t="e">
        <f>VLOOKUP(I21,planillanotas,21,FALSE)</f>
        <v>#N/A</v>
      </c>
      <c r="J27" s="22"/>
      <c r="L27" s="22"/>
      <c r="M27" t="s">
        <v>43</v>
      </c>
      <c r="N27" t="e">
        <f>VLOOKUP(N21,planillanotas,21,FALSE)</f>
        <v>#N/A</v>
      </c>
      <c r="O27" s="22"/>
    </row>
    <row r="28" spans="2:15" x14ac:dyDescent="0.25">
      <c r="B28" s="22"/>
      <c r="C28" t="s">
        <v>44</v>
      </c>
      <c r="D28" s="25" t="e">
        <f>VLOOKUP(D21,planillanotas,23,FALSE)</f>
        <v>#N/A</v>
      </c>
      <c r="E28" s="22"/>
      <c r="G28" s="22"/>
      <c r="H28" t="s">
        <v>44</v>
      </c>
      <c r="I28" s="25" t="e">
        <f>VLOOKUP(I21,planillanotas,23,FALSE)</f>
        <v>#N/A</v>
      </c>
      <c r="J28" s="22"/>
      <c r="L28" s="22"/>
      <c r="M28" t="s">
        <v>44</v>
      </c>
      <c r="N28" s="25" t="e">
        <f>VLOOKUP(N21,planillanotas,23,FALSE)</f>
        <v>#N/A</v>
      </c>
      <c r="O28" s="22"/>
    </row>
    <row r="29" spans="2:15" x14ac:dyDescent="0.25">
      <c r="B29" s="22"/>
      <c r="E29" s="22"/>
      <c r="G29" s="22"/>
      <c r="J29" s="22"/>
      <c r="L29" s="22"/>
      <c r="O29" s="22"/>
    </row>
    <row r="30" spans="2:15" x14ac:dyDescent="0.25">
      <c r="B30" s="22"/>
      <c r="C30" s="22"/>
      <c r="D30" s="22"/>
      <c r="E30" s="22"/>
      <c r="G30" s="22"/>
      <c r="H30" s="22"/>
      <c r="I30" s="22"/>
      <c r="J30" s="22"/>
      <c r="L30" s="22"/>
      <c r="M30" s="22"/>
      <c r="N30" s="22"/>
      <c r="O30" s="22"/>
    </row>
    <row r="32" spans="2:15" x14ac:dyDescent="0.25">
      <c r="B32" s="22"/>
      <c r="C32" s="22"/>
      <c r="D32" s="22"/>
      <c r="E32" s="22"/>
      <c r="G32" s="22"/>
      <c r="H32" s="22"/>
      <c r="I32" s="22"/>
      <c r="J32" s="22"/>
      <c r="L32" s="22"/>
      <c r="M32" s="22"/>
      <c r="N32" s="22"/>
      <c r="O32" s="22"/>
    </row>
    <row r="33" spans="2:15" x14ac:dyDescent="0.25">
      <c r="B33" s="22"/>
      <c r="D33" s="43" t="s">
        <v>45</v>
      </c>
      <c r="E33" s="22"/>
      <c r="G33" s="22"/>
      <c r="I33" s="43" t="s">
        <v>45</v>
      </c>
      <c r="J33" s="22"/>
      <c r="L33" s="22"/>
      <c r="N33" s="43" t="s">
        <v>45</v>
      </c>
      <c r="O33" s="22"/>
    </row>
    <row r="34" spans="2:15" x14ac:dyDescent="0.25">
      <c r="B34" s="22"/>
      <c r="D34" s="43"/>
      <c r="E34" s="22"/>
      <c r="G34" s="22"/>
      <c r="I34" s="43"/>
      <c r="J34" s="22"/>
      <c r="L34" s="22"/>
      <c r="N34" s="43"/>
      <c r="O34" s="22"/>
    </row>
    <row r="35" spans="2:15" x14ac:dyDescent="0.25">
      <c r="B35" s="22"/>
      <c r="D35" s="43"/>
      <c r="E35" s="22"/>
      <c r="G35" s="22"/>
      <c r="I35" s="43"/>
      <c r="J35" s="22"/>
      <c r="L35" s="22"/>
      <c r="N35" s="43"/>
      <c r="O35" s="22"/>
    </row>
    <row r="36" spans="2:15" x14ac:dyDescent="0.25">
      <c r="B36" s="22"/>
      <c r="C36" t="s">
        <v>38</v>
      </c>
      <c r="D36" s="23">
        <v>3</v>
      </c>
      <c r="E36" s="22"/>
      <c r="G36" s="22"/>
      <c r="H36" t="s">
        <v>38</v>
      </c>
      <c r="I36" s="23">
        <v>11</v>
      </c>
      <c r="J36" s="22"/>
      <c r="L36" s="22"/>
      <c r="M36" t="s">
        <v>38</v>
      </c>
      <c r="N36" s="23">
        <v>19</v>
      </c>
      <c r="O36" s="22"/>
    </row>
    <row r="37" spans="2:15" x14ac:dyDescent="0.25">
      <c r="B37" s="22"/>
      <c r="C37" t="s">
        <v>39</v>
      </c>
      <c r="D37" s="27" t="e">
        <f>VLOOKUP(D36,planillanotas,2,FALSE)</f>
        <v>#N/A</v>
      </c>
      <c r="E37" s="22"/>
      <c r="G37" s="22"/>
      <c r="H37" t="s">
        <v>39</v>
      </c>
      <c r="I37" s="27" t="e">
        <f>VLOOKUP(I36,planillanotas,2,FALSE)</f>
        <v>#N/A</v>
      </c>
      <c r="J37" s="22"/>
      <c r="L37" s="22"/>
      <c r="M37" t="s">
        <v>39</v>
      </c>
      <c r="N37" s="27" t="e">
        <f>VLOOKUP(N36,planillanotas,2,FALSE)</f>
        <v>#N/A</v>
      </c>
      <c r="O37" s="22"/>
    </row>
    <row r="38" spans="2:15" x14ac:dyDescent="0.25">
      <c r="B38" s="22"/>
      <c r="C38" t="s">
        <v>40</v>
      </c>
      <c r="D38" s="26" t="e">
        <f>VLOOKUP(D36,planillanotas,11,FALSE)</f>
        <v>#N/A</v>
      </c>
      <c r="E38" s="22"/>
      <c r="G38" s="22"/>
      <c r="H38" t="s">
        <v>40</v>
      </c>
      <c r="I38" s="26" t="e">
        <f>VLOOKUP(I36,planillanotas,11,FALSE)</f>
        <v>#N/A</v>
      </c>
      <c r="J38" s="22"/>
      <c r="L38" s="22"/>
      <c r="M38" t="s">
        <v>40</v>
      </c>
      <c r="N38" s="26" t="e">
        <f>VLOOKUP(N36,planillanotas,11,FALSE)</f>
        <v>#N/A</v>
      </c>
      <c r="O38" s="22"/>
    </row>
    <row r="39" spans="2:15" x14ac:dyDescent="0.25">
      <c r="B39" s="22"/>
      <c r="C39" t="s">
        <v>41</v>
      </c>
      <c r="D39" t="e">
        <f>VLOOKUP(D36,planillanotas,13,FALSE)</f>
        <v>#N/A</v>
      </c>
      <c r="E39" s="22"/>
      <c r="G39" s="22"/>
      <c r="H39" t="s">
        <v>41</v>
      </c>
      <c r="I39" t="e">
        <f>VLOOKUP(I36,planillanotas,13,FALSE)</f>
        <v>#N/A</v>
      </c>
      <c r="J39" s="22"/>
      <c r="L39" s="22"/>
      <c r="M39" t="s">
        <v>41</v>
      </c>
      <c r="N39" t="e">
        <f>VLOOKUP(N36,planillanotas,13,FALSE)</f>
        <v>#N/A</v>
      </c>
      <c r="O39" s="22"/>
    </row>
    <row r="40" spans="2:15" x14ac:dyDescent="0.25">
      <c r="B40" s="22"/>
      <c r="C40" t="s">
        <v>46</v>
      </c>
      <c r="D40" t="e">
        <f>VLOOKUP(D36,planillanotas,15,FALSE)</f>
        <v>#N/A</v>
      </c>
      <c r="E40" s="22"/>
      <c r="G40" s="22"/>
      <c r="H40" t="s">
        <v>46</v>
      </c>
      <c r="I40" s="25" t="e">
        <f>VLOOKUP(I36,planillanotas,15,FALSE)</f>
        <v>#N/A</v>
      </c>
      <c r="J40" s="22"/>
      <c r="L40" s="22"/>
      <c r="M40" t="s">
        <v>46</v>
      </c>
      <c r="N40" s="25" t="e">
        <f>VLOOKUP(N36,planillanotas,15,FALSE)</f>
        <v>#N/A</v>
      </c>
      <c r="O40" s="22"/>
    </row>
    <row r="41" spans="2:15" x14ac:dyDescent="0.25">
      <c r="B41" s="22"/>
      <c r="C41" t="s">
        <v>42</v>
      </c>
      <c r="D41" s="25" t="e">
        <f>VLOOKUP(D36,planillanotas,19,FALSE)</f>
        <v>#N/A</v>
      </c>
      <c r="E41" s="22"/>
      <c r="G41" s="22"/>
      <c r="H41" t="s">
        <v>42</v>
      </c>
      <c r="I41" s="25" t="e">
        <f>VLOOKUP(I36,planillanotas,19,FALSE)</f>
        <v>#N/A</v>
      </c>
      <c r="J41" s="22"/>
      <c r="L41" s="22"/>
      <c r="M41" t="s">
        <v>42</v>
      </c>
      <c r="N41" s="25" t="e">
        <f>VLOOKUP(N36,planillanotas,19,FALSE)</f>
        <v>#N/A</v>
      </c>
      <c r="O41" s="22"/>
    </row>
    <row r="42" spans="2:15" x14ac:dyDescent="0.25">
      <c r="B42" s="22"/>
      <c r="C42" t="s">
        <v>43</v>
      </c>
      <c r="D42" t="e">
        <f>VLOOKUP(D36,planillanotas,21,FALSE)</f>
        <v>#N/A</v>
      </c>
      <c r="E42" s="22"/>
      <c r="G42" s="22"/>
      <c r="H42" t="s">
        <v>43</v>
      </c>
      <c r="I42" s="25" t="e">
        <f>VLOOKUP(I36,planillanotas,21,FALSE)</f>
        <v>#N/A</v>
      </c>
      <c r="J42" s="22"/>
      <c r="L42" s="22"/>
      <c r="M42" t="s">
        <v>43</v>
      </c>
      <c r="N42" t="e">
        <f>VLOOKUP(N36,planillanotas,21,FALSE)</f>
        <v>#N/A</v>
      </c>
      <c r="O42" s="22"/>
    </row>
    <row r="43" spans="2:15" x14ac:dyDescent="0.25">
      <c r="B43" s="22"/>
      <c r="C43" t="s">
        <v>44</v>
      </c>
      <c r="D43" s="25" t="e">
        <f>VLOOKUP(D36,planillanotas,23,FALSE)</f>
        <v>#N/A</v>
      </c>
      <c r="E43" s="22"/>
      <c r="G43" s="22"/>
      <c r="H43" t="s">
        <v>44</v>
      </c>
      <c r="I43" s="25" t="e">
        <f>VLOOKUP(I36,planillanotas,23,FALSE)</f>
        <v>#N/A</v>
      </c>
      <c r="J43" s="22"/>
      <c r="L43" s="22"/>
      <c r="M43" t="s">
        <v>44</v>
      </c>
      <c r="N43" s="25" t="e">
        <f>VLOOKUP(N36,planillanotas,23,FALSE)</f>
        <v>#N/A</v>
      </c>
      <c r="O43" s="22"/>
    </row>
    <row r="44" spans="2:15" x14ac:dyDescent="0.25">
      <c r="B44" s="22"/>
      <c r="E44" s="22"/>
      <c r="G44" s="22"/>
      <c r="J44" s="22"/>
      <c r="L44" s="22"/>
      <c r="O44" s="22"/>
    </row>
    <row r="45" spans="2:15" x14ac:dyDescent="0.25">
      <c r="B45" s="22"/>
      <c r="C45" s="22"/>
      <c r="D45" s="22"/>
      <c r="E45" s="22"/>
      <c r="G45" s="22"/>
      <c r="H45" s="22"/>
      <c r="I45" s="22"/>
      <c r="J45" s="22"/>
      <c r="L45" s="22"/>
      <c r="M45" s="22"/>
      <c r="N45" s="22"/>
      <c r="O45" s="22"/>
    </row>
    <row r="47" spans="2:15" x14ac:dyDescent="0.25">
      <c r="B47" s="22"/>
      <c r="C47" s="22"/>
      <c r="D47" s="22"/>
      <c r="E47" s="22"/>
      <c r="G47" s="22"/>
      <c r="H47" s="22"/>
      <c r="I47" s="22"/>
      <c r="J47" s="22"/>
      <c r="L47" s="22"/>
      <c r="M47" s="22"/>
      <c r="N47" s="22"/>
      <c r="O47" s="22"/>
    </row>
    <row r="48" spans="2:15" x14ac:dyDescent="0.25">
      <c r="B48" s="22"/>
      <c r="D48" s="43" t="s">
        <v>45</v>
      </c>
      <c r="E48" s="22"/>
      <c r="G48" s="22"/>
      <c r="I48" s="43" t="s">
        <v>45</v>
      </c>
      <c r="J48" s="22"/>
      <c r="L48" s="22"/>
      <c r="N48" s="43" t="s">
        <v>45</v>
      </c>
      <c r="O48" s="22"/>
    </row>
    <row r="49" spans="2:15" x14ac:dyDescent="0.25">
      <c r="B49" s="22"/>
      <c r="D49" s="43"/>
      <c r="E49" s="22"/>
      <c r="G49" s="22"/>
      <c r="I49" s="43"/>
      <c r="J49" s="22"/>
      <c r="L49" s="22"/>
      <c r="N49" s="43"/>
      <c r="O49" s="22"/>
    </row>
    <row r="50" spans="2:15" x14ac:dyDescent="0.25">
      <c r="B50" s="22"/>
      <c r="D50" s="43"/>
      <c r="E50" s="22"/>
      <c r="G50" s="22"/>
      <c r="I50" s="43"/>
      <c r="J50" s="22"/>
      <c r="L50" s="22"/>
      <c r="N50" s="43"/>
      <c r="O50" s="22"/>
    </row>
    <row r="51" spans="2:15" x14ac:dyDescent="0.25">
      <c r="B51" s="22"/>
      <c r="C51" t="s">
        <v>38</v>
      </c>
      <c r="D51" s="23">
        <v>4</v>
      </c>
      <c r="E51" s="22"/>
      <c r="G51" s="22"/>
      <c r="H51" t="s">
        <v>38</v>
      </c>
      <c r="I51" s="23">
        <v>12</v>
      </c>
      <c r="J51" s="22"/>
      <c r="L51" s="22"/>
      <c r="M51" t="s">
        <v>38</v>
      </c>
      <c r="N51" s="23">
        <v>20</v>
      </c>
      <c r="O51" s="22"/>
    </row>
    <row r="52" spans="2:15" x14ac:dyDescent="0.25">
      <c r="B52" s="22"/>
      <c r="C52" t="s">
        <v>39</v>
      </c>
      <c r="D52" s="27" t="e">
        <f>VLOOKUP(D51,planillanotas,2,FALSE)</f>
        <v>#N/A</v>
      </c>
      <c r="E52" s="22"/>
      <c r="G52" s="22"/>
      <c r="H52" t="s">
        <v>39</v>
      </c>
      <c r="I52" s="27" t="e">
        <f>VLOOKUP(I51,planillanotas,2,FALSE)</f>
        <v>#N/A</v>
      </c>
      <c r="J52" s="22"/>
      <c r="L52" s="22"/>
      <c r="M52" t="s">
        <v>39</v>
      </c>
      <c r="N52" s="27" t="e">
        <f>VLOOKUP(N51,planillanotas,2,FALSE)</f>
        <v>#N/A</v>
      </c>
      <c r="O52" s="22"/>
    </row>
    <row r="53" spans="2:15" x14ac:dyDescent="0.25">
      <c r="B53" s="22"/>
      <c r="C53" t="s">
        <v>40</v>
      </c>
      <c r="D53" s="26" t="e">
        <f>VLOOKUP(D51,planillanotas,11,FALSE)</f>
        <v>#N/A</v>
      </c>
      <c r="E53" s="22"/>
      <c r="G53" s="22"/>
      <c r="H53" t="s">
        <v>40</v>
      </c>
      <c r="I53" s="26" t="e">
        <f>VLOOKUP(I51,planillanotas,11,FALSE)</f>
        <v>#N/A</v>
      </c>
      <c r="J53" s="22"/>
      <c r="L53" s="22"/>
      <c r="M53" t="s">
        <v>40</v>
      </c>
      <c r="N53" s="26" t="e">
        <f>VLOOKUP(N51,planillanotas,11,FALSE)</f>
        <v>#N/A</v>
      </c>
      <c r="O53" s="22"/>
    </row>
    <row r="54" spans="2:15" x14ac:dyDescent="0.25">
      <c r="B54" s="22"/>
      <c r="C54" t="s">
        <v>41</v>
      </c>
      <c r="D54" t="e">
        <f>VLOOKUP(D51,planillanotas,13,FALSE)</f>
        <v>#N/A</v>
      </c>
      <c r="E54" s="22"/>
      <c r="G54" s="22"/>
      <c r="H54" t="s">
        <v>41</v>
      </c>
      <c r="I54" t="e">
        <f>VLOOKUP(I51,planillanotas,13,FALSE)</f>
        <v>#N/A</v>
      </c>
      <c r="J54" s="22"/>
      <c r="L54" s="22"/>
      <c r="M54" t="s">
        <v>41</v>
      </c>
      <c r="N54" s="25" t="e">
        <f>VLOOKUP(N51,planillanotas,13,FALSE)</f>
        <v>#N/A</v>
      </c>
      <c r="O54" s="22"/>
    </row>
    <row r="55" spans="2:15" x14ac:dyDescent="0.25">
      <c r="B55" s="22"/>
      <c r="C55" t="s">
        <v>46</v>
      </c>
      <c r="D55" s="25" t="e">
        <f>VLOOKUP(D51,planillanotas,15,FALSE)</f>
        <v>#N/A</v>
      </c>
      <c r="E55" s="22"/>
      <c r="G55" s="22"/>
      <c r="H55" t="s">
        <v>46</v>
      </c>
      <c r="I55" s="25" t="e">
        <f>VLOOKUP(I51,planillanotas,15,FALSE)</f>
        <v>#N/A</v>
      </c>
      <c r="J55" s="22"/>
      <c r="L55" s="22"/>
      <c r="M55" t="s">
        <v>46</v>
      </c>
      <c r="N55" s="25" t="e">
        <f>VLOOKUP(N51,planillanotas,15,FALSE)</f>
        <v>#N/A</v>
      </c>
      <c r="O55" s="22"/>
    </row>
    <row r="56" spans="2:15" x14ac:dyDescent="0.25">
      <c r="B56" s="22"/>
      <c r="C56" t="s">
        <v>42</v>
      </c>
      <c r="D56" s="25" t="e">
        <f>VLOOKUP(D51,planillanotas,19,FALSE)</f>
        <v>#N/A</v>
      </c>
      <c r="E56" s="22"/>
      <c r="G56" s="22"/>
      <c r="H56" t="s">
        <v>42</v>
      </c>
      <c r="I56" s="25" t="e">
        <f>VLOOKUP(I51,planillanotas,19,FALSE)</f>
        <v>#N/A</v>
      </c>
      <c r="J56" s="22"/>
      <c r="L56" s="22"/>
      <c r="M56" t="s">
        <v>42</v>
      </c>
      <c r="N56" s="25" t="e">
        <f>VLOOKUP(N51,planillanotas,19,FALSE)</f>
        <v>#N/A</v>
      </c>
      <c r="O56" s="22"/>
    </row>
    <row r="57" spans="2:15" x14ac:dyDescent="0.25">
      <c r="B57" s="22"/>
      <c r="C57" t="s">
        <v>43</v>
      </c>
      <c r="D57" t="e">
        <f>VLOOKUP(D51,planillanotas,21,FALSE)</f>
        <v>#N/A</v>
      </c>
      <c r="E57" s="22"/>
      <c r="G57" s="22"/>
      <c r="H57" t="s">
        <v>43</v>
      </c>
      <c r="I57" t="e">
        <f>VLOOKUP(I51,planillanotas,21,FALSE)</f>
        <v>#N/A</v>
      </c>
      <c r="J57" s="22"/>
      <c r="L57" s="22"/>
      <c r="M57" t="s">
        <v>43</v>
      </c>
      <c r="N57" t="e">
        <f>VLOOKUP(N51,planillanotas,21,FALSE)</f>
        <v>#N/A</v>
      </c>
      <c r="O57" s="22"/>
    </row>
    <row r="58" spans="2:15" x14ac:dyDescent="0.25">
      <c r="B58" s="22"/>
      <c r="C58" t="s">
        <v>44</v>
      </c>
      <c r="D58" s="25" t="e">
        <f>VLOOKUP(D51,planillanotas,23,FALSE)</f>
        <v>#N/A</v>
      </c>
      <c r="E58" s="22"/>
      <c r="G58" s="22"/>
      <c r="H58" t="s">
        <v>44</v>
      </c>
      <c r="I58" s="25" t="e">
        <f>VLOOKUP(I51,planillanotas,23,FALSE)</f>
        <v>#N/A</v>
      </c>
      <c r="J58" s="22"/>
      <c r="L58" s="22"/>
      <c r="M58" t="s">
        <v>44</v>
      </c>
      <c r="N58" s="25" t="e">
        <f>VLOOKUP(N51,planillanotas,23,FALSE)</f>
        <v>#N/A</v>
      </c>
      <c r="O58" s="22"/>
    </row>
    <row r="59" spans="2:15" x14ac:dyDescent="0.25">
      <c r="B59" s="22"/>
      <c r="E59" s="22"/>
      <c r="G59" s="22"/>
      <c r="J59" s="22"/>
      <c r="L59" s="22"/>
      <c r="O59" s="22"/>
    </row>
    <row r="60" spans="2:15" x14ac:dyDescent="0.25">
      <c r="B60" s="22"/>
      <c r="C60" s="22"/>
      <c r="D60" s="22"/>
      <c r="E60" s="22"/>
      <c r="G60" s="22"/>
      <c r="H60" s="22"/>
      <c r="I60" s="22"/>
      <c r="J60" s="22"/>
      <c r="L60" s="22"/>
      <c r="M60" s="22"/>
      <c r="N60" s="22"/>
      <c r="O60" s="22"/>
    </row>
    <row r="62" spans="2:15" x14ac:dyDescent="0.25">
      <c r="B62" s="22"/>
      <c r="C62" s="22"/>
      <c r="D62" s="22"/>
      <c r="E62" s="22"/>
      <c r="G62" s="22"/>
      <c r="H62" s="22"/>
      <c r="I62" s="22"/>
      <c r="J62" s="22"/>
    </row>
    <row r="63" spans="2:15" x14ac:dyDescent="0.25">
      <c r="B63" s="22"/>
      <c r="D63" s="43" t="s">
        <v>45</v>
      </c>
      <c r="E63" s="22"/>
      <c r="G63" s="22"/>
      <c r="I63" s="43" t="s">
        <v>45</v>
      </c>
      <c r="J63" s="22"/>
    </row>
    <row r="64" spans="2:15" x14ac:dyDescent="0.25">
      <c r="B64" s="22"/>
      <c r="D64" s="43"/>
      <c r="E64" s="22"/>
      <c r="G64" s="22"/>
      <c r="I64" s="43"/>
      <c r="J64" s="22"/>
    </row>
    <row r="65" spans="2:10" x14ac:dyDescent="0.25">
      <c r="B65" s="22"/>
      <c r="D65" s="43"/>
      <c r="E65" s="22"/>
      <c r="G65" s="22"/>
      <c r="I65" s="43"/>
      <c r="J65" s="22"/>
    </row>
    <row r="66" spans="2:10" x14ac:dyDescent="0.25">
      <c r="B66" s="22"/>
      <c r="C66" t="s">
        <v>38</v>
      </c>
      <c r="D66" s="23">
        <v>5</v>
      </c>
      <c r="E66" s="22"/>
      <c r="G66" s="22"/>
      <c r="H66" t="s">
        <v>38</v>
      </c>
      <c r="I66" s="23">
        <v>13</v>
      </c>
      <c r="J66" s="22"/>
    </row>
    <row r="67" spans="2:10" x14ac:dyDescent="0.25">
      <c r="B67" s="22"/>
      <c r="C67" t="s">
        <v>39</v>
      </c>
      <c r="D67" s="27" t="e">
        <f>VLOOKUP(D66,planillanotas,2,FALSE)</f>
        <v>#N/A</v>
      </c>
      <c r="E67" s="22"/>
      <c r="G67" s="22"/>
      <c r="H67" t="s">
        <v>39</v>
      </c>
      <c r="I67" s="27" t="e">
        <f>VLOOKUP(I66,planillanotas,2,FALSE)</f>
        <v>#N/A</v>
      </c>
      <c r="J67" s="22"/>
    </row>
    <row r="68" spans="2:10" x14ac:dyDescent="0.25">
      <c r="B68" s="22"/>
      <c r="C68" t="s">
        <v>40</v>
      </c>
      <c r="D68" s="26" t="e">
        <f>VLOOKUP(D66,planillanotas,11,FALSE)</f>
        <v>#N/A</v>
      </c>
      <c r="E68" s="22"/>
      <c r="G68" s="22"/>
      <c r="H68" t="s">
        <v>40</v>
      </c>
      <c r="I68" s="26" t="e">
        <f>VLOOKUP(I66,planillanotas,11,FALSE)</f>
        <v>#N/A</v>
      </c>
      <c r="J68" s="22"/>
    </row>
    <row r="69" spans="2:10" x14ac:dyDescent="0.25">
      <c r="B69" s="22"/>
      <c r="C69" t="s">
        <v>41</v>
      </c>
      <c r="D69" t="e">
        <f>VLOOKUP(D66,planillanotas,13,FALSE)</f>
        <v>#N/A</v>
      </c>
      <c r="E69" s="22"/>
      <c r="G69" s="22"/>
      <c r="H69" t="s">
        <v>41</v>
      </c>
      <c r="I69" t="e">
        <f>VLOOKUP(I66,planillanotas,13,FALSE)</f>
        <v>#N/A</v>
      </c>
      <c r="J69" s="22"/>
    </row>
    <row r="70" spans="2:10" x14ac:dyDescent="0.25">
      <c r="B70" s="22"/>
      <c r="C70" t="s">
        <v>46</v>
      </c>
      <c r="D70" s="25" t="e">
        <f>VLOOKUP(D66,planillanotas,15,FALSE)</f>
        <v>#N/A</v>
      </c>
      <c r="E70" s="22"/>
      <c r="G70" s="22"/>
      <c r="H70" t="s">
        <v>46</v>
      </c>
      <c r="I70" s="25" t="e">
        <f>VLOOKUP(I66,planillanotas,15,FALSE)</f>
        <v>#N/A</v>
      </c>
      <c r="J70" s="22"/>
    </row>
    <row r="71" spans="2:10" x14ac:dyDescent="0.25">
      <c r="B71" s="22"/>
      <c r="C71" t="s">
        <v>42</v>
      </c>
      <c r="D71" s="25" t="e">
        <f>VLOOKUP(D66,planillanotas,19,FALSE)</f>
        <v>#N/A</v>
      </c>
      <c r="E71" s="22"/>
      <c r="G71" s="22"/>
      <c r="H71" t="s">
        <v>42</v>
      </c>
      <c r="I71" s="25" t="e">
        <f>VLOOKUP(I66,planillanotas,19,FALSE)</f>
        <v>#N/A</v>
      </c>
      <c r="J71" s="22"/>
    </row>
    <row r="72" spans="2:10" x14ac:dyDescent="0.25">
      <c r="B72" s="22"/>
      <c r="C72" t="s">
        <v>43</v>
      </c>
      <c r="D72" s="25" t="e">
        <f>VLOOKUP(D66,planillanotas,21,FALSE)</f>
        <v>#N/A</v>
      </c>
      <c r="E72" s="22"/>
      <c r="G72" s="22"/>
      <c r="H72" t="s">
        <v>43</v>
      </c>
      <c r="I72" t="e">
        <f>VLOOKUP(I66,planillanotas,21,FALSE)</f>
        <v>#N/A</v>
      </c>
      <c r="J72" s="22"/>
    </row>
    <row r="73" spans="2:10" x14ac:dyDescent="0.25">
      <c r="B73" s="22"/>
      <c r="C73" t="s">
        <v>44</v>
      </c>
      <c r="D73" s="25" t="e">
        <f>VLOOKUP(D66,planillanotas,23,FALSE)</f>
        <v>#N/A</v>
      </c>
      <c r="E73" s="22"/>
      <c r="G73" s="22"/>
      <c r="H73" t="s">
        <v>44</v>
      </c>
      <c r="I73" s="25" t="e">
        <f>VLOOKUP(I66,planillanotas,23,FALSE)</f>
        <v>#N/A</v>
      </c>
      <c r="J73" s="22"/>
    </row>
    <row r="74" spans="2:10" x14ac:dyDescent="0.25">
      <c r="B74" s="22"/>
      <c r="E74" s="22"/>
      <c r="G74" s="22"/>
      <c r="J74" s="22"/>
    </row>
    <row r="75" spans="2:10" x14ac:dyDescent="0.25">
      <c r="B75" s="22"/>
      <c r="C75" s="22"/>
      <c r="D75" s="22"/>
      <c r="E75" s="22"/>
      <c r="G75" s="22"/>
      <c r="H75" s="22"/>
      <c r="I75" s="22"/>
      <c r="J75" s="22"/>
    </row>
    <row r="77" spans="2:10" x14ac:dyDescent="0.25">
      <c r="B77" s="22"/>
      <c r="C77" s="22"/>
      <c r="D77" s="22"/>
      <c r="E77" s="22"/>
      <c r="G77" s="22"/>
      <c r="H77" s="22"/>
      <c r="I77" s="22"/>
      <c r="J77" s="22"/>
    </row>
    <row r="78" spans="2:10" x14ac:dyDescent="0.25">
      <c r="B78" s="22"/>
      <c r="D78" s="43" t="s">
        <v>45</v>
      </c>
      <c r="E78" s="22"/>
      <c r="G78" s="22"/>
      <c r="I78" s="43" t="s">
        <v>45</v>
      </c>
      <c r="J78" s="22"/>
    </row>
    <row r="79" spans="2:10" x14ac:dyDescent="0.25">
      <c r="B79" s="22"/>
      <c r="D79" s="43"/>
      <c r="E79" s="22"/>
      <c r="G79" s="22"/>
      <c r="I79" s="43"/>
      <c r="J79" s="22"/>
    </row>
    <row r="80" spans="2:10" x14ac:dyDescent="0.25">
      <c r="B80" s="22"/>
      <c r="D80" s="43"/>
      <c r="E80" s="22"/>
      <c r="G80" s="22"/>
      <c r="I80" s="43"/>
      <c r="J80" s="22"/>
    </row>
    <row r="81" spans="2:10" x14ac:dyDescent="0.25">
      <c r="B81" s="22"/>
      <c r="C81" t="s">
        <v>38</v>
      </c>
      <c r="D81" s="23">
        <v>6</v>
      </c>
      <c r="E81" s="22"/>
      <c r="G81" s="22"/>
      <c r="H81" t="s">
        <v>38</v>
      </c>
      <c r="I81" s="23">
        <v>14</v>
      </c>
      <c r="J81" s="22"/>
    </row>
    <row r="82" spans="2:10" x14ac:dyDescent="0.25">
      <c r="B82" s="22"/>
      <c r="C82" t="s">
        <v>39</v>
      </c>
      <c r="D82" s="27" t="e">
        <f>VLOOKUP(D81,planillanotas,2,FALSE)</f>
        <v>#N/A</v>
      </c>
      <c r="E82" s="22"/>
      <c r="G82" s="22"/>
      <c r="H82" t="s">
        <v>39</v>
      </c>
      <c r="I82" s="27" t="e">
        <f>VLOOKUP(I81,planillanotas,2,FALSE)</f>
        <v>#N/A</v>
      </c>
      <c r="J82" s="22"/>
    </row>
    <row r="83" spans="2:10" x14ac:dyDescent="0.25">
      <c r="B83" s="22"/>
      <c r="C83" t="s">
        <v>40</v>
      </c>
      <c r="D83" s="26" t="e">
        <f>VLOOKUP(D81,planillanotas,11,FALSE)</f>
        <v>#N/A</v>
      </c>
      <c r="E83" s="22"/>
      <c r="G83" s="22"/>
      <c r="H83" t="s">
        <v>40</v>
      </c>
      <c r="I83" s="26" t="e">
        <f>VLOOKUP(I81,planillanotas,11,FALSE)</f>
        <v>#N/A</v>
      </c>
      <c r="J83" s="22"/>
    </row>
    <row r="84" spans="2:10" x14ac:dyDescent="0.25">
      <c r="B84" s="22"/>
      <c r="C84" t="s">
        <v>41</v>
      </c>
      <c r="D84" t="e">
        <f>VLOOKUP(D81,planillanotas,13,FALSE)</f>
        <v>#N/A</v>
      </c>
      <c r="E84" s="22"/>
      <c r="G84" s="22"/>
      <c r="H84" t="s">
        <v>41</v>
      </c>
      <c r="I84" t="e">
        <f>VLOOKUP(I81,planillanotas,13,FALSE)</f>
        <v>#N/A</v>
      </c>
      <c r="J84" s="22"/>
    </row>
    <row r="85" spans="2:10" x14ac:dyDescent="0.25">
      <c r="B85" s="22"/>
      <c r="C85" t="s">
        <v>46</v>
      </c>
      <c r="D85" t="e">
        <f>VLOOKUP(D81,planillanotas,15,FALSE)</f>
        <v>#N/A</v>
      </c>
      <c r="E85" s="22"/>
      <c r="G85" s="22"/>
      <c r="H85" t="s">
        <v>46</v>
      </c>
      <c r="I85" t="e">
        <f>VLOOKUP(I81,planillanotas,15,FALSE)</f>
        <v>#N/A</v>
      </c>
      <c r="J85" s="22"/>
    </row>
    <row r="86" spans="2:10" x14ac:dyDescent="0.25">
      <c r="B86" s="22"/>
      <c r="C86" t="s">
        <v>42</v>
      </c>
      <c r="D86" s="25" t="e">
        <f>VLOOKUP(D81,planillanotas,19,FALSE)</f>
        <v>#N/A</v>
      </c>
      <c r="E86" s="22"/>
      <c r="G86" s="22"/>
      <c r="H86" t="s">
        <v>42</v>
      </c>
      <c r="I86" s="25" t="e">
        <f>VLOOKUP(I81,planillanotas,19,FALSE)</f>
        <v>#N/A</v>
      </c>
      <c r="J86" s="22"/>
    </row>
    <row r="87" spans="2:10" x14ac:dyDescent="0.25">
      <c r="B87" s="22"/>
      <c r="C87" t="s">
        <v>43</v>
      </c>
      <c r="D87" t="e">
        <f>VLOOKUP(D81,planillanotas,21,FALSE)</f>
        <v>#N/A</v>
      </c>
      <c r="E87" s="22"/>
      <c r="G87" s="22"/>
      <c r="H87" t="s">
        <v>43</v>
      </c>
      <c r="I87" s="25" t="e">
        <f>VLOOKUP(I81,planillanotas,21,FALSE)</f>
        <v>#N/A</v>
      </c>
      <c r="J87" s="22"/>
    </row>
    <row r="88" spans="2:10" x14ac:dyDescent="0.25">
      <c r="B88" s="22"/>
      <c r="C88" t="s">
        <v>44</v>
      </c>
      <c r="D88" s="25" t="e">
        <f>VLOOKUP(D81,planillanotas,23,FALSE)</f>
        <v>#N/A</v>
      </c>
      <c r="E88" s="22"/>
      <c r="G88" s="22"/>
      <c r="H88" t="s">
        <v>44</v>
      </c>
      <c r="I88" s="25" t="e">
        <f>VLOOKUP(I81,planillanotas,23,FALSE)</f>
        <v>#N/A</v>
      </c>
      <c r="J88" s="22"/>
    </row>
    <row r="89" spans="2:10" x14ac:dyDescent="0.25">
      <c r="B89" s="22"/>
      <c r="E89" s="22"/>
      <c r="G89" s="22"/>
      <c r="J89" s="22"/>
    </row>
    <row r="90" spans="2:10" x14ac:dyDescent="0.25">
      <c r="B90" s="22"/>
      <c r="C90" s="22"/>
      <c r="D90" s="22"/>
      <c r="E90" s="22"/>
      <c r="G90" s="22"/>
      <c r="H90" s="22"/>
      <c r="I90" s="22"/>
      <c r="J90" s="22"/>
    </row>
    <row r="92" spans="2:10" x14ac:dyDescent="0.25">
      <c r="B92" s="22"/>
      <c r="C92" s="22"/>
      <c r="D92" s="22"/>
      <c r="E92" s="22"/>
      <c r="G92" s="22"/>
      <c r="H92" s="22"/>
      <c r="I92" s="22"/>
      <c r="J92" s="22"/>
    </row>
    <row r="93" spans="2:10" x14ac:dyDescent="0.25">
      <c r="B93" s="22"/>
      <c r="D93" s="43" t="s">
        <v>45</v>
      </c>
      <c r="E93" s="22"/>
      <c r="G93" s="22"/>
      <c r="I93" s="43" t="s">
        <v>45</v>
      </c>
      <c r="J93" s="22"/>
    </row>
    <row r="94" spans="2:10" x14ac:dyDescent="0.25">
      <c r="B94" s="22"/>
      <c r="D94" s="43"/>
      <c r="E94" s="22"/>
      <c r="G94" s="22"/>
      <c r="I94" s="43"/>
      <c r="J94" s="22"/>
    </row>
    <row r="95" spans="2:10" x14ac:dyDescent="0.25">
      <c r="B95" s="22"/>
      <c r="D95" s="43"/>
      <c r="E95" s="22"/>
      <c r="G95" s="22"/>
      <c r="I95" s="43"/>
      <c r="J95" s="22"/>
    </row>
    <row r="96" spans="2:10" x14ac:dyDescent="0.25">
      <c r="B96" s="22"/>
      <c r="C96" t="s">
        <v>38</v>
      </c>
      <c r="D96" s="23">
        <v>7</v>
      </c>
      <c r="E96" s="22"/>
      <c r="G96" s="22"/>
      <c r="H96" t="s">
        <v>38</v>
      </c>
      <c r="I96" s="23">
        <v>15</v>
      </c>
      <c r="J96" s="22"/>
    </row>
    <row r="97" spans="2:10" x14ac:dyDescent="0.25">
      <c r="B97" s="22"/>
      <c r="C97" t="s">
        <v>39</v>
      </c>
      <c r="D97" s="27" t="e">
        <f>VLOOKUP(D96,planillanotas,2,FALSE)</f>
        <v>#N/A</v>
      </c>
      <c r="E97" s="22"/>
      <c r="G97" s="22"/>
      <c r="H97" t="s">
        <v>39</v>
      </c>
      <c r="I97" s="27" t="e">
        <f>VLOOKUP(I96,planillanotas,2,FALSE)</f>
        <v>#N/A</v>
      </c>
      <c r="J97" s="22"/>
    </row>
    <row r="98" spans="2:10" x14ac:dyDescent="0.25">
      <c r="B98" s="22"/>
      <c r="C98" t="s">
        <v>40</v>
      </c>
      <c r="D98" s="26" t="e">
        <f>VLOOKUP(D96,planillanotas,11,FALSE)</f>
        <v>#N/A</v>
      </c>
      <c r="E98" s="22"/>
      <c r="G98" s="22"/>
      <c r="H98" t="s">
        <v>40</v>
      </c>
      <c r="I98" s="26" t="e">
        <f>VLOOKUP(I96,planillanotas,11,FALSE)</f>
        <v>#N/A</v>
      </c>
      <c r="J98" s="22"/>
    </row>
    <row r="99" spans="2:10" x14ac:dyDescent="0.25">
      <c r="B99" s="22"/>
      <c r="C99" t="s">
        <v>41</v>
      </c>
      <c r="D99" s="25" t="e">
        <f>VLOOKUP(D96,planillanotas,13,FALSE)</f>
        <v>#N/A</v>
      </c>
      <c r="E99" s="22"/>
      <c r="G99" s="22"/>
      <c r="H99" t="s">
        <v>41</v>
      </c>
      <c r="I99" s="25" t="e">
        <f>VLOOKUP(I96,planillanotas,13,FALSE)</f>
        <v>#N/A</v>
      </c>
      <c r="J99" s="22"/>
    </row>
    <row r="100" spans="2:10" x14ac:dyDescent="0.25">
      <c r="B100" s="22"/>
      <c r="C100" t="s">
        <v>46</v>
      </c>
      <c r="D100" s="25" t="e">
        <f>VLOOKUP(D96,planillanotas,15,FALSE)</f>
        <v>#N/A</v>
      </c>
      <c r="E100" s="22"/>
      <c r="G100" s="22"/>
      <c r="H100" t="s">
        <v>46</v>
      </c>
      <c r="I100" t="e">
        <f>VLOOKUP(I96,planillanotas,15,FALSE)</f>
        <v>#N/A</v>
      </c>
      <c r="J100" s="22"/>
    </row>
    <row r="101" spans="2:10" x14ac:dyDescent="0.25">
      <c r="B101" s="22"/>
      <c r="C101" t="s">
        <v>42</v>
      </c>
      <c r="D101" s="25" t="e">
        <f>VLOOKUP(D96,planillanotas,19,FALSE)</f>
        <v>#N/A</v>
      </c>
      <c r="E101" s="22"/>
      <c r="G101" s="22"/>
      <c r="H101" t="s">
        <v>42</v>
      </c>
      <c r="I101" s="25" t="e">
        <f>VLOOKUP(I96,planillanotas,19,FALSE)</f>
        <v>#N/A</v>
      </c>
      <c r="J101" s="22"/>
    </row>
    <row r="102" spans="2:10" x14ac:dyDescent="0.25">
      <c r="B102" s="22"/>
      <c r="C102" t="s">
        <v>43</v>
      </c>
      <c r="D102" t="e">
        <f>VLOOKUP(D96,planillanotas,21,FALSE)</f>
        <v>#N/A</v>
      </c>
      <c r="E102" s="22"/>
      <c r="G102" s="22"/>
      <c r="H102" t="s">
        <v>43</v>
      </c>
      <c r="I102" s="25" t="e">
        <f>VLOOKUP(I96,planillanotas,21,FALSE)</f>
        <v>#N/A</v>
      </c>
      <c r="J102" s="22"/>
    </row>
    <row r="103" spans="2:10" x14ac:dyDescent="0.25">
      <c r="B103" s="22"/>
      <c r="C103" t="s">
        <v>44</v>
      </c>
      <c r="D103" s="25" t="e">
        <f>VLOOKUP(D96,planillanotas,23,FALSE)</f>
        <v>#N/A</v>
      </c>
      <c r="E103" s="22"/>
      <c r="G103" s="22"/>
      <c r="H103" t="s">
        <v>44</v>
      </c>
      <c r="I103" s="25" t="e">
        <f>VLOOKUP(I96,planillanotas,23,FALSE)</f>
        <v>#N/A</v>
      </c>
      <c r="J103" s="22"/>
    </row>
    <row r="104" spans="2:10" x14ac:dyDescent="0.25">
      <c r="B104" s="22"/>
      <c r="E104" s="22"/>
      <c r="G104" s="22"/>
      <c r="J104" s="22"/>
    </row>
    <row r="105" spans="2:10" x14ac:dyDescent="0.25">
      <c r="B105" s="22"/>
      <c r="C105" s="22"/>
      <c r="D105" s="22"/>
      <c r="E105" s="22"/>
      <c r="G105" s="22"/>
      <c r="H105" s="22"/>
      <c r="I105" s="22"/>
      <c r="J105" s="22"/>
    </row>
    <row r="107" spans="2:10" x14ac:dyDescent="0.25">
      <c r="B107" s="22"/>
      <c r="C107" s="22"/>
      <c r="D107" s="22"/>
      <c r="E107" s="22"/>
      <c r="G107" s="22"/>
      <c r="H107" s="22"/>
      <c r="I107" s="22"/>
      <c r="J107" s="22"/>
    </row>
    <row r="108" spans="2:10" x14ac:dyDescent="0.25">
      <c r="B108" s="22"/>
      <c r="D108" s="43" t="s">
        <v>45</v>
      </c>
      <c r="E108" s="22"/>
      <c r="G108" s="22"/>
      <c r="I108" s="43" t="s">
        <v>45</v>
      </c>
      <c r="J108" s="22"/>
    </row>
    <row r="109" spans="2:10" x14ac:dyDescent="0.25">
      <c r="B109" s="22"/>
      <c r="D109" s="43"/>
      <c r="E109" s="22"/>
      <c r="G109" s="22"/>
      <c r="I109" s="43"/>
      <c r="J109" s="22"/>
    </row>
    <row r="110" spans="2:10" x14ac:dyDescent="0.25">
      <c r="B110" s="22"/>
      <c r="D110" s="43"/>
      <c r="E110" s="22"/>
      <c r="G110" s="22"/>
      <c r="I110" s="43"/>
      <c r="J110" s="22"/>
    </row>
    <row r="111" spans="2:10" x14ac:dyDescent="0.25">
      <c r="B111" s="22"/>
      <c r="C111" t="s">
        <v>38</v>
      </c>
      <c r="D111" s="23">
        <v>8</v>
      </c>
      <c r="E111" s="22"/>
      <c r="G111" s="22"/>
      <c r="H111" t="s">
        <v>38</v>
      </c>
      <c r="I111" s="23">
        <v>16</v>
      </c>
      <c r="J111" s="22"/>
    </row>
    <row r="112" spans="2:10" x14ac:dyDescent="0.25">
      <c r="B112" s="22"/>
      <c r="C112" t="s">
        <v>39</v>
      </c>
      <c r="D112" s="27" t="e">
        <f>VLOOKUP(D111,planillanotas,2,FALSE)</f>
        <v>#N/A</v>
      </c>
      <c r="E112" s="22"/>
      <c r="G112" s="22"/>
      <c r="H112" t="s">
        <v>39</v>
      </c>
      <c r="I112" s="27" t="e">
        <f>VLOOKUP(I111,planillanotas,2,FALSE)</f>
        <v>#N/A</v>
      </c>
      <c r="J112" s="22"/>
    </row>
    <row r="113" spans="2:10" x14ac:dyDescent="0.25">
      <c r="B113" s="22"/>
      <c r="C113" t="s">
        <v>40</v>
      </c>
      <c r="D113" s="26" t="e">
        <f>VLOOKUP(D111,planillanotas,11,FALSE)</f>
        <v>#N/A</v>
      </c>
      <c r="E113" s="22"/>
      <c r="G113" s="22"/>
      <c r="H113" t="s">
        <v>40</v>
      </c>
      <c r="I113" s="26" t="e">
        <f>VLOOKUP(I111,planillanotas,11,FALSE)</f>
        <v>#N/A</v>
      </c>
      <c r="J113" s="22"/>
    </row>
    <row r="114" spans="2:10" x14ac:dyDescent="0.25">
      <c r="B114" s="22"/>
      <c r="C114" t="s">
        <v>41</v>
      </c>
      <c r="D114" t="e">
        <f>VLOOKUP(D111,planillanotas,13,FALSE)</f>
        <v>#N/A</v>
      </c>
      <c r="E114" s="22"/>
      <c r="G114" s="22"/>
      <c r="H114" t="s">
        <v>41</v>
      </c>
      <c r="I114" t="e">
        <f>VLOOKUP(I111,planillanotas,13,FALSE)</f>
        <v>#N/A</v>
      </c>
      <c r="J114" s="22"/>
    </row>
    <row r="115" spans="2:10" x14ac:dyDescent="0.25">
      <c r="B115" s="22"/>
      <c r="C115" t="s">
        <v>46</v>
      </c>
      <c r="D115" t="e">
        <f>VLOOKUP(D111,planillanotas,15,FALSE)</f>
        <v>#N/A</v>
      </c>
      <c r="E115" s="22"/>
      <c r="G115" s="22"/>
      <c r="H115" t="s">
        <v>46</v>
      </c>
      <c r="I115" t="e">
        <f>VLOOKUP(I111,planillanotas,15,FALSE)</f>
        <v>#N/A</v>
      </c>
      <c r="J115" s="22"/>
    </row>
    <row r="116" spans="2:10" x14ac:dyDescent="0.25">
      <c r="B116" s="22"/>
      <c r="C116" t="s">
        <v>42</v>
      </c>
      <c r="D116" s="25" t="e">
        <f>VLOOKUP(D111,planillanotas,19,FALSE)</f>
        <v>#N/A</v>
      </c>
      <c r="E116" s="22"/>
      <c r="G116" s="22"/>
      <c r="H116" t="s">
        <v>42</v>
      </c>
      <c r="I116" s="25" t="e">
        <f>VLOOKUP(I111,planillanotas,19,FALSE)</f>
        <v>#N/A</v>
      </c>
      <c r="J116" s="22"/>
    </row>
    <row r="117" spans="2:10" x14ac:dyDescent="0.25">
      <c r="B117" s="22"/>
      <c r="C117" t="s">
        <v>43</v>
      </c>
      <c r="D117" t="e">
        <f>VLOOKUP(D111,planillanotas,21,FALSE)</f>
        <v>#N/A</v>
      </c>
      <c r="E117" s="22"/>
      <c r="G117" s="22"/>
      <c r="H117" t="s">
        <v>43</v>
      </c>
      <c r="I117" t="e">
        <f>VLOOKUP(I111,planillanotas,21,FALSE)</f>
        <v>#N/A</v>
      </c>
      <c r="J117" s="22"/>
    </row>
    <row r="118" spans="2:10" x14ac:dyDescent="0.25">
      <c r="B118" s="22"/>
      <c r="C118" t="s">
        <v>44</v>
      </c>
      <c r="D118" s="25" t="e">
        <f>VLOOKUP(D111,planillanotas,23,FALSE)</f>
        <v>#N/A</v>
      </c>
      <c r="E118" s="22"/>
      <c r="G118" s="22"/>
      <c r="H118" t="s">
        <v>44</v>
      </c>
      <c r="I118" s="25" t="e">
        <f>VLOOKUP(I111,planillanotas,23,FALSE)</f>
        <v>#N/A</v>
      </c>
      <c r="J118" s="22"/>
    </row>
    <row r="119" spans="2:10" x14ac:dyDescent="0.25">
      <c r="B119" s="22"/>
      <c r="E119" s="22"/>
      <c r="G119" s="22"/>
      <c r="J119" s="22"/>
    </row>
    <row r="120" spans="2:10" x14ac:dyDescent="0.25">
      <c r="B120" s="22"/>
      <c r="C120" s="22"/>
      <c r="D120" s="22"/>
      <c r="E120" s="22"/>
      <c r="G120" s="22"/>
      <c r="H120" s="22"/>
      <c r="I120" s="22"/>
      <c r="J120" s="22"/>
    </row>
  </sheetData>
  <mergeCells count="20">
    <mergeCell ref="N3:N5"/>
    <mergeCell ref="N18:N20"/>
    <mergeCell ref="N33:N35"/>
    <mergeCell ref="N48:N50"/>
    <mergeCell ref="D78:D80"/>
    <mergeCell ref="D93:D95"/>
    <mergeCell ref="D108:D110"/>
    <mergeCell ref="I3:I5"/>
    <mergeCell ref="I18:I20"/>
    <mergeCell ref="I33:I35"/>
    <mergeCell ref="I48:I50"/>
    <mergeCell ref="I63:I65"/>
    <mergeCell ref="I78:I80"/>
    <mergeCell ref="I93:I95"/>
    <mergeCell ref="I108:I110"/>
    <mergeCell ref="D3:D5"/>
    <mergeCell ref="D18:D20"/>
    <mergeCell ref="D33:D35"/>
    <mergeCell ref="D48:D50"/>
    <mergeCell ref="D63:D65"/>
  </mergeCells>
  <pageMargins left="0.7" right="0.7" top="0.75" bottom="0.75" header="0.3" footer="0.3"/>
  <pageSetup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Datos Estudiantes</vt:lpstr>
      <vt:lpstr>Planilla Notas</vt:lpstr>
      <vt:lpstr>Informe estudiante</vt:lpstr>
      <vt:lpstr>datosestudiantes</vt:lpstr>
      <vt:lpstr>planillanotas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 paola marin valencia</dc:creator>
  <cp:lastModifiedBy>01064-06</cp:lastModifiedBy>
  <cp:lastPrinted>2012-10-29T02:26:38Z</cp:lastPrinted>
  <dcterms:created xsi:type="dcterms:W3CDTF">2012-10-28T21:45:19Z</dcterms:created>
  <dcterms:modified xsi:type="dcterms:W3CDTF">2015-11-05T01:48:37Z</dcterms:modified>
</cp:coreProperties>
</file>